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3\31_03_23\Future\"/>
    </mc:Choice>
  </mc:AlternateContent>
  <bookViews>
    <workbookView xWindow="0" yWindow="0" windowWidth="19200" windowHeight="11490" activeTab="15"/>
  </bookViews>
  <sheets>
    <sheet name="1" sheetId="1" r:id="rId1"/>
    <sheet name="2" sheetId="2" r:id="rId2"/>
    <sheet name="3" sheetId="3" r:id="rId3"/>
    <sheet name="4" sheetId="4" r:id="rId4"/>
    <sheet name="5" sheetId="54" r:id="rId5"/>
    <sheet name="6_0" sheetId="43" r:id="rId6"/>
    <sheet name="6_1" sheetId="44" r:id="rId7"/>
    <sheet name="6_2" sheetId="45" r:id="rId8"/>
    <sheet name="6_3" sheetId="46" r:id="rId9"/>
    <sheet name="6_4" sheetId="47" r:id="rId10"/>
    <sheet name="6_5" sheetId="48" r:id="rId11"/>
    <sheet name="7" sheetId="49" r:id="rId12"/>
    <sheet name="8" sheetId="50" r:id="rId13"/>
    <sheet name="9" sheetId="51" r:id="rId14"/>
    <sheet name="10" sheetId="55" r:id="rId15"/>
    <sheet name="11" sheetId="53" r:id="rId16"/>
  </sheets>
  <externalReferences>
    <externalReference r:id="rId17"/>
  </externalReferences>
  <definedNames>
    <definedName name="_xlnm.Print_Area" localSheetId="0">'1'!$A$1:$G$100</definedName>
    <definedName name="_xlnm.Print_Area" localSheetId="14">'10'!$A$1:$I$74</definedName>
    <definedName name="_xlnm.Print_Area" localSheetId="15">'11'!$B$1:$L$42</definedName>
    <definedName name="_xlnm.Print_Area" localSheetId="1">'2'!$A$1:$G$96</definedName>
    <definedName name="_xlnm.Print_Area" localSheetId="2">'3'!$A$1:$E$42</definedName>
    <definedName name="_xlnm.Print_Area" localSheetId="3">'4'!$A$1:$F$57</definedName>
    <definedName name="_xlnm.Print_Area" localSheetId="4">'5'!$A$1:$F$33</definedName>
    <definedName name="_xlnm.Print_Area" localSheetId="5">'6_0'!$A$1:$Q$67</definedName>
    <definedName name="_xlnm.Print_Area" localSheetId="6">'6_1'!$A$1:$M$42</definedName>
    <definedName name="_xlnm.Print_Area" localSheetId="7">'6_2'!$A$1:$N$41</definedName>
    <definedName name="_xlnm.Print_Area" localSheetId="8">'6_3'!$A$1:$L$26</definedName>
    <definedName name="_xlnm.Print_Area" localSheetId="9">'6_4'!$A$1:$G$51</definedName>
    <definedName name="_xlnm.Print_Area" localSheetId="11">'7'!$A$1:$G$34</definedName>
    <definedName name="_xlnm.Print_Area" localSheetId="12">'8'!$A$1:$H$27</definedName>
    <definedName name="_xlnm.Print_Area" localSheetId="13">'9'!$A$1:$F$72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A6" i="55" l="1"/>
  <c r="A5" i="55"/>
  <c r="A4" i="55"/>
  <c r="A3" i="55"/>
  <c r="A2" i="55"/>
  <c r="E51" i="4" l="1"/>
  <c r="E47" i="4"/>
  <c r="E32" i="4"/>
  <c r="E49" i="4" s="1"/>
  <c r="E53" i="4" s="1"/>
  <c r="B7" i="54" l="1"/>
  <c r="B6" i="54"/>
  <c r="B5" i="54"/>
  <c r="B4" i="54"/>
  <c r="B3" i="54"/>
  <c r="D38" i="3" l="1"/>
  <c r="E19" i="3"/>
  <c r="D19" i="3"/>
  <c r="E71" i="1" l="1"/>
  <c r="E55" i="2"/>
  <c r="E48" i="2"/>
  <c r="E64" i="2" s="1"/>
  <c r="E26" i="2"/>
  <c r="E20" i="2"/>
  <c r="E15" i="2"/>
  <c r="E79" i="1"/>
  <c r="E67" i="2" l="1"/>
  <c r="E73" i="2" s="1"/>
  <c r="E87" i="2" s="1"/>
  <c r="E88" i="2" s="1"/>
  <c r="E45" i="2"/>
  <c r="E70" i="1"/>
  <c r="E52" i="1"/>
  <c r="E46" i="1"/>
  <c r="E69" i="1"/>
  <c r="E32" i="1"/>
  <c r="E26" i="1"/>
  <c r="E41" i="1" s="1"/>
  <c r="E22" i="1"/>
  <c r="E18" i="1"/>
  <c r="D21" i="3" l="1"/>
  <c r="D23" i="3" s="1"/>
  <c r="D32" i="3" s="1"/>
  <c r="E88" i="1"/>
  <c r="E86" i="1" s="1"/>
  <c r="E92" i="1" s="1"/>
  <c r="H37" i="53"/>
  <c r="B6" i="53"/>
  <c r="B5" i="53"/>
  <c r="B4" i="53"/>
  <c r="B3" i="53"/>
  <c r="B2" i="53"/>
  <c r="A6" i="51"/>
  <c r="A5" i="51"/>
  <c r="A4" i="51"/>
  <c r="A3" i="51"/>
  <c r="A2" i="51"/>
  <c r="A6" i="50"/>
  <c r="A5" i="50"/>
  <c r="A4" i="50"/>
  <c r="A3" i="50"/>
  <c r="A2" i="50"/>
  <c r="E24" i="49"/>
  <c r="D24" i="49"/>
  <c r="B6" i="49"/>
  <c r="B5" i="49"/>
  <c r="B4" i="49"/>
  <c r="B3" i="49"/>
  <c r="B2" i="49"/>
  <c r="A6" i="48"/>
  <c r="A5" i="48"/>
  <c r="A4" i="48"/>
  <c r="A3" i="48"/>
  <c r="A2" i="48"/>
  <c r="A6" i="47"/>
  <c r="A5" i="47"/>
  <c r="A4" i="47"/>
  <c r="A3" i="47"/>
  <c r="A2" i="47"/>
  <c r="A6" i="46"/>
  <c r="A5" i="46"/>
  <c r="A4" i="46"/>
  <c r="A3" i="46"/>
  <c r="A2" i="46"/>
  <c r="A6" i="45"/>
  <c r="A5" i="45"/>
  <c r="A4" i="45"/>
  <c r="A3" i="45"/>
  <c r="A2" i="45"/>
  <c r="A6" i="44"/>
  <c r="A5" i="44"/>
  <c r="A4" i="44"/>
  <c r="A3" i="44"/>
  <c r="A2" i="44"/>
  <c r="S65" i="43"/>
  <c r="R65" i="43"/>
  <c r="A6" i="43"/>
  <c r="A5" i="43"/>
  <c r="A4" i="43"/>
  <c r="A3" i="43"/>
  <c r="A2" i="43"/>
  <c r="F86" i="1" l="1"/>
  <c r="F79" i="1"/>
  <c r="F52" i="1"/>
  <c r="F46" i="1"/>
  <c r="F69" i="1" s="1"/>
  <c r="F32" i="1"/>
  <c r="F41" i="1" s="1"/>
  <c r="F70" i="1" s="1"/>
  <c r="F26" i="1"/>
  <c r="F22" i="1"/>
  <c r="F18" i="1"/>
  <c r="F17" i="1"/>
  <c r="F92" i="1" l="1"/>
</calcChain>
</file>

<file path=xl/sharedStrings.xml><?xml version="1.0" encoding="utf-8"?>
<sst xmlns="http://schemas.openxmlformats.org/spreadsheetml/2006/main" count="1343" uniqueCount="937">
  <si>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</si>
  <si>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</si>
  <si>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</si>
  <si>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</si>
  <si>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</si>
  <si>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</si>
  <si>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</si>
  <si>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</si>
  <si>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</si>
  <si>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</si>
  <si>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</si>
  <si>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</si>
  <si>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</si>
  <si>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</si>
  <si>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</si>
  <si>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</si>
  <si>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</si>
  <si>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</si>
  <si>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</si>
  <si>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</si>
  <si>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</si>
  <si>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</si>
  <si>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</si>
  <si>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</si>
  <si>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</si>
  <si>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</si>
  <si>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</si>
  <si>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</si>
  <si>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</si>
  <si>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</si>
  <si>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</si>
  <si>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</si>
  <si>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</si>
  <si>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</si>
  <si>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</si>
  <si>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</si>
  <si>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</si>
  <si>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</si>
  <si>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</si>
  <si>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</si>
  <si>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</si>
  <si>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</si>
  <si>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</si>
  <si>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</si>
  <si>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</si>
  <si>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</si>
  <si>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</si>
  <si>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</si>
  <si>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</si>
  <si>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</si>
  <si>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</si>
  <si>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</si>
  <si>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</si>
  <si>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</si>
  <si>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</si>
  <si>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</si>
  <si>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</si>
  <si>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</si>
  <si>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</si>
  <si>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</si>
  <si>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</si>
  <si>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</si>
  <si>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</si>
  <si>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</si>
  <si>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</si>
  <si>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</si>
  <si>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</si>
  <si>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</si>
  <si>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</si>
  <si>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</si>
  <si>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</si>
  <si>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</si>
  <si>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</si>
  <si>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</si>
  <si>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</si>
  <si>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</si>
  <si>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</si>
  <si>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</si>
  <si>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</si>
  <si>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</si>
  <si>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</si>
  <si>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</si>
  <si>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</si>
  <si>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</si>
  <si>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</si>
  <si>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</si>
  <si>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</si>
  <si>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</si>
  <si>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</si>
  <si>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</si>
  <si>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</si>
  <si>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</si>
  <si>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</si>
  <si>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</si>
  <si>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</si>
  <si>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</si>
  <si>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</si>
  <si>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</si>
  <si>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</si>
  <si>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</si>
  <si>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</si>
  <si>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</si>
  <si>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</si>
  <si>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</si>
  <si>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</si>
  <si>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</si>
  <si>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</si>
  <si>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</si>
  <si>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</si>
  <si>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</si>
  <si>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</si>
  <si>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</si>
  <si>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</si>
  <si>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</si>
  <si>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</si>
  <si>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</si>
  <si>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</si>
  <si>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</si>
  <si>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</si>
  <si>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</si>
  <si>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</si>
  <si>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</si>
  <si>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</si>
  <si>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</si>
  <si>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</si>
  <si>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</si>
  <si>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</si>
  <si>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</si>
  <si>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</si>
  <si>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</si>
  <si>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</si>
  <si>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</si>
  <si>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</si>
  <si>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</si>
  <si>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</si>
  <si>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</si>
  <si>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</si>
  <si>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</si>
  <si>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</si>
  <si>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</si>
  <si>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</si>
  <si>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</si>
  <si>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</si>
  <si>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</si>
  <si>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</si>
  <si>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</si>
  <si>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</si>
  <si>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</si>
  <si>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</si>
  <si>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</si>
  <si>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</si>
  <si>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</si>
  <si>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</si>
  <si>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</si>
  <si>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</si>
  <si>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</si>
  <si>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</si>
  <si>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</si>
  <si>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</si>
  <si>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</si>
  <si>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</si>
  <si>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</si>
  <si>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</si>
  <si>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</si>
  <si>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</si>
  <si>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</si>
  <si>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</si>
  <si>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</si>
  <si>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</si>
  <si>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</si>
  <si>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</si>
  <si>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</si>
  <si>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</si>
  <si>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</si>
  <si>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</si>
  <si>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</si>
  <si>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</si>
  <si>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</si>
  <si>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</si>
  <si>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</si>
  <si>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</si>
  <si>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</si>
  <si>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</si>
  <si>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</si>
  <si>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</si>
  <si>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</si>
  <si>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</si>
  <si>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</si>
  <si>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</si>
  <si>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</si>
  <si>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</si>
  <si>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</si>
  <si>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</si>
  <si>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</si>
  <si>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</si>
  <si>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</si>
  <si>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</si>
  <si>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</si>
  <si>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</si>
  <si>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</si>
  <si>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</si>
  <si>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</si>
  <si>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</si>
  <si>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</si>
  <si>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</si>
  <si>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</si>
  <si>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</si>
  <si>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</si>
  <si>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</si>
  <si>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</si>
  <si>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</si>
  <si>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</si>
  <si>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</si>
  <si>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</si>
  <si>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</si>
  <si>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</si>
  <si>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</si>
  <si>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</si>
  <si>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</si>
  <si>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</si>
  <si>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</si>
  <si>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</si>
  <si>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</si>
  <si>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</si>
  <si>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</si>
  <si>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</si>
  <si>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</si>
  <si>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</si>
  <si>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</si>
  <si>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</si>
  <si>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</si>
  <si>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</si>
  <si>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</si>
  <si>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</si>
  <si>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</si>
  <si>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</si>
  <si>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</si>
  <si>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</si>
  <si>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</si>
  <si>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</si>
  <si>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</si>
  <si>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</si>
  <si>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</si>
  <si>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</si>
  <si>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</si>
  <si>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</si>
  <si>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</si>
  <si>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</si>
  <si>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</si>
  <si>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</si>
  <si>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</si>
  <si>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</si>
  <si>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</si>
  <si>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</si>
  <si>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</si>
  <si>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</si>
  <si>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</si>
  <si>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</si>
  <si>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</si>
  <si>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</si>
  <si>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</si>
  <si>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</si>
  <si>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</si>
  <si>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</si>
  <si>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</si>
  <si>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</si>
  <si>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</si>
  <si>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</si>
  <si>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</si>
  <si>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</si>
  <si>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</si>
  <si>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</si>
  <si>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</si>
  <si>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</si>
  <si>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</si>
  <si>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</si>
  <si>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</si>
  <si>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</si>
  <si>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</si>
  <si>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</si>
  <si>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</si>
  <si>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</si>
  <si>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</si>
  <si>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</si>
  <si>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</si>
  <si>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</si>
  <si>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</si>
  <si>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</si>
  <si>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</si>
  <si>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</si>
  <si>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</si>
  <si>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</si>
  <si>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</si>
  <si>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</si>
  <si>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</si>
  <si>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</si>
  <si>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</si>
  <si>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</si>
  <si>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</si>
  <si>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</si>
  <si>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</si>
  <si>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</si>
  <si>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</si>
  <si>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</si>
  <si>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</si>
  <si>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</si>
  <si>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</si>
  <si>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</si>
  <si>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</si>
  <si>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</si>
  <si>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</si>
  <si>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</si>
  <si>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</si>
  <si>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</si>
  <si>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</si>
  <si>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</si>
  <si>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</si>
  <si>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</si>
  <si>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</si>
  <si>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</si>
  <si>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</si>
  <si>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</si>
  <si>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</si>
  <si>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</si>
  <si>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</si>
  <si>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</si>
  <si>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</si>
  <si>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</si>
  <si>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</si>
  <si>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</si>
  <si>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</si>
  <si>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</si>
  <si>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</si>
  <si>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</si>
  <si>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</si>
  <si>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</si>
  <si>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</si>
  <si>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</si>
  <si>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</si>
  <si>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</si>
  <si>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Nenad Tomović  Goran Klincov</t>
  </si>
  <si>
    <t>3.</t>
  </si>
  <si>
    <t>2.</t>
  </si>
  <si>
    <t>1.</t>
  </si>
  <si>
    <t>III</t>
  </si>
  <si>
    <t>II</t>
  </si>
  <si>
    <t>I</t>
  </si>
  <si>
    <t>AOP</t>
  </si>
  <si>
    <t>R - Hartije od vrijednosti raspoložive za prodaju</t>
  </si>
  <si>
    <t>B - Hartija od vrijednosti po fer vrijednosti kroz bilans uspjeha,</t>
  </si>
  <si>
    <t>* Klasifikacija (KOD)</t>
  </si>
  <si>
    <t>677</t>
  </si>
  <si>
    <t>666</t>
  </si>
  <si>
    <t>655</t>
  </si>
  <si>
    <t>644</t>
  </si>
  <si>
    <t>633</t>
  </si>
  <si>
    <t>622</t>
  </si>
  <si>
    <t>611</t>
  </si>
  <si>
    <t>III - Ukupna ulaganja u akcije</t>
  </si>
  <si>
    <t>676</t>
  </si>
  <si>
    <t>665</t>
  </si>
  <si>
    <t>654</t>
  </si>
  <si>
    <t>643</t>
  </si>
  <si>
    <t>632</t>
  </si>
  <si>
    <t>610</t>
  </si>
  <si>
    <t>4. Ukupna ulaganja u akcije stranih izdavalaca</t>
  </si>
  <si>
    <t>675</t>
  </si>
  <si>
    <t>664</t>
  </si>
  <si>
    <t>653</t>
  </si>
  <si>
    <t>642</t>
  </si>
  <si>
    <t>631</t>
  </si>
  <si>
    <t>609</t>
  </si>
  <si>
    <t>3. Akcije zatvorenih investicionih fondova</t>
  </si>
  <si>
    <t>674</t>
  </si>
  <si>
    <t>663</t>
  </si>
  <si>
    <t>652</t>
  </si>
  <si>
    <t>641</t>
  </si>
  <si>
    <t>630</t>
  </si>
  <si>
    <t>619</t>
  </si>
  <si>
    <t>608</t>
  </si>
  <si>
    <t xml:space="preserve">2. Prioritetne akcije </t>
  </si>
  <si>
    <t>VOW3</t>
  </si>
  <si>
    <t>B</t>
  </si>
  <si>
    <t>Volkswagen AG Vz</t>
  </si>
  <si>
    <t>TUI1</t>
  </si>
  <si>
    <t>TUI AG</t>
  </si>
  <si>
    <t>TPLF</t>
  </si>
  <si>
    <t>Toplifikacija a.d. Skopje</t>
  </si>
  <si>
    <t>TLSG</t>
  </si>
  <si>
    <t>Telekom Slovenije d.d. Ljubljana</t>
  </si>
  <si>
    <t>TECG</t>
  </si>
  <si>
    <t>Crnogorski telekom a.d. Podgorica</t>
  </si>
  <si>
    <t>SKB</t>
  </si>
  <si>
    <t>KOENIG &amp; BAUER AG</t>
  </si>
  <si>
    <t>NIIS</t>
  </si>
  <si>
    <t>NIS a.d. Novi Sad</t>
  </si>
  <si>
    <t>LHA</t>
  </si>
  <si>
    <t>Deutsche Luthansa AG</t>
  </si>
  <si>
    <t>JGPK</t>
  </si>
  <si>
    <t>Jugopetrol a.d. Podgorica</t>
  </si>
  <si>
    <t>JD</t>
  </si>
  <si>
    <t>JD .com Inc</t>
  </si>
  <si>
    <t>INTC</t>
  </si>
  <si>
    <t>Intel Corporation</t>
  </si>
  <si>
    <t>ILM1</t>
  </si>
  <si>
    <t>Medios AG Berlin</t>
  </si>
  <si>
    <t>GOLD</t>
  </si>
  <si>
    <t>Barrick Gold Corporation</t>
  </si>
  <si>
    <t>FRE</t>
  </si>
  <si>
    <t>Fresenius SE &amp; Co. KgaA</t>
  </si>
  <si>
    <t>Ericsson Nikola Tesla d.d. Zagreb</t>
  </si>
  <si>
    <t>CSIQ</t>
  </si>
  <si>
    <t>Canadian Solar Inc.</t>
  </si>
  <si>
    <t>CLAV</t>
  </si>
  <si>
    <t>Clavister Holding AB</t>
  </si>
  <si>
    <t>C</t>
  </si>
  <si>
    <t>Citigroup Inc.</t>
  </si>
  <si>
    <t>BMY</t>
  </si>
  <si>
    <t>Bristol-Myers Squibb Company</t>
  </si>
  <si>
    <t>BIDU</t>
  </si>
  <si>
    <t>Baidu Inc</t>
  </si>
  <si>
    <t>BABA</t>
  </si>
  <si>
    <t>Alibaba Group Holding Limited</t>
  </si>
  <si>
    <t>ATO</t>
  </si>
  <si>
    <t>Atmos Energy Corporation</t>
  </si>
  <si>
    <t>ALV</t>
  </si>
  <si>
    <t>Allianz SE Munchen</t>
  </si>
  <si>
    <t>AAPL</t>
  </si>
  <si>
    <t>Apple Inc</t>
  </si>
  <si>
    <t>673</t>
  </si>
  <si>
    <t>662</t>
  </si>
  <si>
    <t>651</t>
  </si>
  <si>
    <t>640</t>
  </si>
  <si>
    <t>629</t>
  </si>
  <si>
    <t>618</t>
  </si>
  <si>
    <t>607</t>
  </si>
  <si>
    <t>1. Redovne akcije</t>
  </si>
  <si>
    <t>672</t>
  </si>
  <si>
    <t>661</t>
  </si>
  <si>
    <t>650</t>
  </si>
  <si>
    <t>639</t>
  </si>
  <si>
    <t>628</t>
  </si>
  <si>
    <t>617</t>
  </si>
  <si>
    <t>606</t>
  </si>
  <si>
    <t>II - Akcije stranih izdavalaca</t>
  </si>
  <si>
    <t>671</t>
  </si>
  <si>
    <t>660</t>
  </si>
  <si>
    <t>649</t>
  </si>
  <si>
    <t>638</t>
  </si>
  <si>
    <t>627</t>
  </si>
  <si>
    <t>616</t>
  </si>
  <si>
    <t>605</t>
  </si>
  <si>
    <t>4. Ukupna ulaganja u akcije domaćih izdavalaca</t>
  </si>
  <si>
    <t>670</t>
  </si>
  <si>
    <t>659</t>
  </si>
  <si>
    <t>648</t>
  </si>
  <si>
    <t>637</t>
  </si>
  <si>
    <t>626</t>
  </si>
  <si>
    <t>615</t>
  </si>
  <si>
    <t>604</t>
  </si>
  <si>
    <t>669</t>
  </si>
  <si>
    <t>658</t>
  </si>
  <si>
    <t>647</t>
  </si>
  <si>
    <t>636</t>
  </si>
  <si>
    <t>625</t>
  </si>
  <si>
    <t>614</t>
  </si>
  <si>
    <t>603</t>
  </si>
  <si>
    <t>VLTG-R-A</t>
  </si>
  <si>
    <t>VLPH-R-A</t>
  </si>
  <si>
    <t>Veleprehrana a.d. Banja Luka</t>
  </si>
  <si>
    <t>TLKM-R-A</t>
  </si>
  <si>
    <t>Telekom Srpske a.d. Banja Luka</t>
  </si>
  <si>
    <t>SNCN-R-A</t>
  </si>
  <si>
    <t>Saničani a.d. Prijedor</t>
  </si>
  <si>
    <t>MATE-R-A</t>
  </si>
  <si>
    <t>Matex a.d. Banja Luka</t>
  </si>
  <si>
    <t>IPBL-R-A</t>
  </si>
  <si>
    <t>Industrijske plantaže a.d. Banja Luka</t>
  </si>
  <si>
    <t>HPAL-R-A</t>
  </si>
  <si>
    <t>HETR-R-A</t>
  </si>
  <si>
    <t>Hidroelektrane na Trebišnjici a.d. Trebinje</t>
  </si>
  <si>
    <t>HELV-R-A</t>
  </si>
  <si>
    <t>Hidroelektrane na Vrbasu a.d. Mrkonjić Grad</t>
  </si>
  <si>
    <t>HEDR-R-A</t>
  </si>
  <si>
    <t>Hidroelektrane na Drini a.d. Višegrad</t>
  </si>
  <si>
    <t>CIST-R-A</t>
  </si>
  <si>
    <t>BOKS-R-A</t>
  </si>
  <si>
    <t>Boksit a.d. Milići</t>
  </si>
  <si>
    <t>668</t>
  </si>
  <si>
    <t>657</t>
  </si>
  <si>
    <t>646</t>
  </si>
  <si>
    <t>635</t>
  </si>
  <si>
    <t>624</t>
  </si>
  <si>
    <t>613</t>
  </si>
  <si>
    <t>602</t>
  </si>
  <si>
    <t>667</t>
  </si>
  <si>
    <t>656</t>
  </si>
  <si>
    <t>645</t>
  </si>
  <si>
    <t>634</t>
  </si>
  <si>
    <t>623</t>
  </si>
  <si>
    <t>612</t>
  </si>
  <si>
    <t>601</t>
  </si>
  <si>
    <t>I - Akcije domaćih izdavalaca</t>
  </si>
  <si>
    <t>Oznaka HOV</t>
  </si>
  <si>
    <t>Klasifikacija*</t>
  </si>
  <si>
    <t>Naziv emitenta</t>
  </si>
  <si>
    <t>Učešće u vrijednosti imovine fonda (%)</t>
  </si>
  <si>
    <t>Učešće u vlasništvu izdavaoca (%)</t>
  </si>
  <si>
    <t>Ukupna vrijednost na dan izvještavanja</t>
  </si>
  <si>
    <t>Vrijednost po  akciji na dan izvještavanja</t>
  </si>
  <si>
    <t>Ukupna nabavna vrijednost (2*3)</t>
  </si>
  <si>
    <t>Nabavna vrijednost po akciji</t>
  </si>
  <si>
    <t>Broj akcija</t>
  </si>
  <si>
    <t>Opis</t>
  </si>
  <si>
    <t xml:space="preserve">I - AKCIJE </t>
  </si>
  <si>
    <t>IZVJEŠTAJ O STRUKTURI ULAGANJA INVESTICIONOG FONDA</t>
  </si>
  <si>
    <t>D- Hartije od vrijednosti koje se drže do roka dospjeća</t>
  </si>
  <si>
    <t>732</t>
  </si>
  <si>
    <t>710</t>
  </si>
  <si>
    <t>699</t>
  </si>
  <si>
    <t>688</t>
  </si>
  <si>
    <t>III - Ukupna ulaganja u obveznice:</t>
  </si>
  <si>
    <t>731</t>
  </si>
  <si>
    <t>709</t>
  </si>
  <si>
    <t>698</t>
  </si>
  <si>
    <t>687</t>
  </si>
  <si>
    <t>4. Ukupna ulaganja u obveznice stranih izdavalaca:</t>
  </si>
  <si>
    <t>730</t>
  </si>
  <si>
    <t>719</t>
  </si>
  <si>
    <t>708</t>
  </si>
  <si>
    <t>697</t>
  </si>
  <si>
    <t>686</t>
  </si>
  <si>
    <t>3. Obveznice stranih pravnih lica</t>
  </si>
  <si>
    <t>729</t>
  </si>
  <si>
    <t>718</t>
  </si>
  <si>
    <t>707</t>
  </si>
  <si>
    <t>696</t>
  </si>
  <si>
    <t>685</t>
  </si>
  <si>
    <t>2. Obveznice stranih država</t>
  </si>
  <si>
    <t>728</t>
  </si>
  <si>
    <t>717</t>
  </si>
  <si>
    <t>706</t>
  </si>
  <si>
    <t>695</t>
  </si>
  <si>
    <t>684</t>
  </si>
  <si>
    <t>1. Obveznice međunarodnih finansijskih institucija</t>
  </si>
  <si>
    <t>727</t>
  </si>
  <si>
    <t>716</t>
  </si>
  <si>
    <t>705</t>
  </si>
  <si>
    <t>694</t>
  </si>
  <si>
    <t>683</t>
  </si>
  <si>
    <t>II - Obveznice stranih izdavalaca</t>
  </si>
  <si>
    <t>726</t>
  </si>
  <si>
    <t>715</t>
  </si>
  <si>
    <t>704</t>
  </si>
  <si>
    <t>693</t>
  </si>
  <si>
    <t>682</t>
  </si>
  <si>
    <t>4. Ukupna ulaganja u obveznice domaćih izdavalaca:</t>
  </si>
  <si>
    <t>725</t>
  </si>
  <si>
    <t>714</t>
  </si>
  <si>
    <t>703</t>
  </si>
  <si>
    <t>692</t>
  </si>
  <si>
    <t>681</t>
  </si>
  <si>
    <t>3. Obveznice domaćih pravnih lica</t>
  </si>
  <si>
    <t>724</t>
  </si>
  <si>
    <t>713</t>
  </si>
  <si>
    <t>702</t>
  </si>
  <si>
    <t>691</t>
  </si>
  <si>
    <t>680</t>
  </si>
  <si>
    <t>2. Obveznice jedinica lokalne samouprave i obveznice drugih pravnih lica izdate uz garanciju Vlade Republike Srpske</t>
  </si>
  <si>
    <t>RSRS-O-M</t>
  </si>
  <si>
    <t>R</t>
  </si>
  <si>
    <t>REPUBLIKA SRPSKA</t>
  </si>
  <si>
    <t>RSRS-O-L</t>
  </si>
  <si>
    <t>RSRS-O-K</t>
  </si>
  <si>
    <t>RSRS-O-F</t>
  </si>
  <si>
    <t>RSRS-O-D</t>
  </si>
  <si>
    <t>RSRS-O-A</t>
  </si>
  <si>
    <t>RSDS-O-I</t>
  </si>
  <si>
    <t>RSDS-O-H</t>
  </si>
  <si>
    <t>723</t>
  </si>
  <si>
    <t>712</t>
  </si>
  <si>
    <t>701</t>
  </si>
  <si>
    <t>690</t>
  </si>
  <si>
    <t>679</t>
  </si>
  <si>
    <t>1. Državne obveznice</t>
  </si>
  <si>
    <t>722</t>
  </si>
  <si>
    <t>711</t>
  </si>
  <si>
    <t>700</t>
  </si>
  <si>
    <t>689</t>
  </si>
  <si>
    <t>678</t>
  </si>
  <si>
    <t>I - Obveznice domaćih izdavalaca:</t>
  </si>
  <si>
    <t>Učešće u vrijednosti emisije (%)</t>
  </si>
  <si>
    <t>АОP</t>
  </si>
  <si>
    <t>Ukupna nabavna vrijednost</t>
  </si>
  <si>
    <t>Ukupna nominalna vrijednost</t>
  </si>
  <si>
    <t>II- OBVEZNICE</t>
  </si>
  <si>
    <t xml:space="preserve">IZVJEŠTAJ O STRUKTURI ULAGANJA INVESTICIONOG FONDA </t>
  </si>
  <si>
    <t>817</t>
  </si>
  <si>
    <t>800</t>
  </si>
  <si>
    <t>783</t>
  </si>
  <si>
    <t>766</t>
  </si>
  <si>
    <t>749</t>
  </si>
  <si>
    <t>Ukupna ulaganja u druge HOV</t>
  </si>
  <si>
    <t>816</t>
  </si>
  <si>
    <t>799</t>
  </si>
  <si>
    <t>782</t>
  </si>
  <si>
    <t>765</t>
  </si>
  <si>
    <t>748</t>
  </si>
  <si>
    <t>Ukupna ulaganja u druge hartije od vrijednosti stranih izdavalaca</t>
  </si>
  <si>
    <t>7.</t>
  </si>
  <si>
    <t>815</t>
  </si>
  <si>
    <t>798</t>
  </si>
  <si>
    <t>781</t>
  </si>
  <si>
    <t>764</t>
  </si>
  <si>
    <t>747</t>
  </si>
  <si>
    <t>Ostale hartije od vrijednosti</t>
  </si>
  <si>
    <t>814</t>
  </si>
  <si>
    <t>797</t>
  </si>
  <si>
    <t>780</t>
  </si>
  <si>
    <t>763</t>
  </si>
  <si>
    <t>746</t>
  </si>
  <si>
    <t>Udjeli otvorenih investicionih fondova</t>
  </si>
  <si>
    <t>5.</t>
  </si>
  <si>
    <t>813</t>
  </si>
  <si>
    <t>796</t>
  </si>
  <si>
    <t>779</t>
  </si>
  <si>
    <t>762</t>
  </si>
  <si>
    <t>745</t>
  </si>
  <si>
    <t>Komercijalni zapisi</t>
  </si>
  <si>
    <t>812</t>
  </si>
  <si>
    <t>795</t>
  </si>
  <si>
    <t>778</t>
  </si>
  <si>
    <t>761</t>
  </si>
  <si>
    <t>744</t>
  </si>
  <si>
    <t>Blagajnički zapisi</t>
  </si>
  <si>
    <t>811</t>
  </si>
  <si>
    <t>794</t>
  </si>
  <si>
    <t>777</t>
  </si>
  <si>
    <t>760</t>
  </si>
  <si>
    <t>743</t>
  </si>
  <si>
    <t>Trezorski zapisi</t>
  </si>
  <si>
    <t>810</t>
  </si>
  <si>
    <t>793</t>
  </si>
  <si>
    <t>776</t>
  </si>
  <si>
    <t>759</t>
  </si>
  <si>
    <t>742</t>
  </si>
  <si>
    <t>Depozitne potvrde</t>
  </si>
  <si>
    <t>809</t>
  </si>
  <si>
    <t>792</t>
  </si>
  <si>
    <t>775</t>
  </si>
  <si>
    <t>758</t>
  </si>
  <si>
    <t>741</t>
  </si>
  <si>
    <t>Druge hartije od vrijednosti stranih izdavalaca</t>
  </si>
  <si>
    <t>808</t>
  </si>
  <si>
    <t>791</t>
  </si>
  <si>
    <t>774</t>
  </si>
  <si>
    <t>757</t>
  </si>
  <si>
    <t>740</t>
  </si>
  <si>
    <t>Ukupna ulaganja u druge hartije od vrijednosti domaćih izdavalaca</t>
  </si>
  <si>
    <t>807</t>
  </si>
  <si>
    <t>790</t>
  </si>
  <si>
    <t>773</t>
  </si>
  <si>
    <t>756</t>
  </si>
  <si>
    <t>739</t>
  </si>
  <si>
    <t>806</t>
  </si>
  <si>
    <t>789</t>
  </si>
  <si>
    <t>772</t>
  </si>
  <si>
    <t>755</t>
  </si>
  <si>
    <t>738</t>
  </si>
  <si>
    <t>805</t>
  </si>
  <si>
    <t>788</t>
  </si>
  <si>
    <t>771</t>
  </si>
  <si>
    <t>754</t>
  </si>
  <si>
    <t>737</t>
  </si>
  <si>
    <t>804</t>
  </si>
  <si>
    <t>787</t>
  </si>
  <si>
    <t>770</t>
  </si>
  <si>
    <t>753</t>
  </si>
  <si>
    <t>736</t>
  </si>
  <si>
    <t>803</t>
  </si>
  <si>
    <t>786</t>
  </si>
  <si>
    <t>769</t>
  </si>
  <si>
    <t>752</t>
  </si>
  <si>
    <t>735</t>
  </si>
  <si>
    <t>802</t>
  </si>
  <si>
    <t>785</t>
  </si>
  <si>
    <t>768</t>
  </si>
  <si>
    <t>751</t>
  </si>
  <si>
    <t>734</t>
  </si>
  <si>
    <t>801</t>
  </si>
  <si>
    <t>784</t>
  </si>
  <si>
    <t>767</t>
  </si>
  <si>
    <t>750</t>
  </si>
  <si>
    <t>733</t>
  </si>
  <si>
    <t>Druge hartije od vrijednosti domaćih izdavalaca</t>
  </si>
  <si>
    <t>Učešće u emisiji (%)</t>
  </si>
  <si>
    <t>R.br.</t>
  </si>
  <si>
    <t>DRUGE HARTIJE OD VRIJEDNOSTI</t>
  </si>
  <si>
    <t>III-</t>
  </si>
  <si>
    <t>829</t>
  </si>
  <si>
    <t>825</t>
  </si>
  <si>
    <t>821</t>
  </si>
  <si>
    <t>Ukupni depoziti</t>
  </si>
  <si>
    <t/>
  </si>
  <si>
    <t>828</t>
  </si>
  <si>
    <t>824</t>
  </si>
  <si>
    <t>820</t>
  </si>
  <si>
    <t>Ostali plasmani</t>
  </si>
  <si>
    <t>RAIFF FLEXI 370002787/2021</t>
  </si>
  <si>
    <t>Raiffeisen bank d.d. BiH Sarajevo</t>
  </si>
  <si>
    <t>827</t>
  </si>
  <si>
    <t>823</t>
  </si>
  <si>
    <t>819</t>
  </si>
  <si>
    <t xml:space="preserve">Dugoročni depoziti </t>
  </si>
  <si>
    <t>826</t>
  </si>
  <si>
    <t>822</t>
  </si>
  <si>
    <t>818</t>
  </si>
  <si>
    <t xml:space="preserve">Kratkoročni depoziti </t>
  </si>
  <si>
    <t>DEPOZITI</t>
  </si>
  <si>
    <t>IV-</t>
  </si>
  <si>
    <t>Učešće u obavezama fonda (u %)</t>
  </si>
  <si>
    <t>Učešće u imovini fonda (u %)</t>
  </si>
  <si>
    <t>Negativna vrijednost na dan bilansa</t>
  </si>
  <si>
    <t>Pozitivna vrijednost na dan bilansa</t>
  </si>
  <si>
    <t>Nabavna vrijednost</t>
  </si>
  <si>
    <t>POZICIJA</t>
  </si>
  <si>
    <t>V- DERIVATI</t>
  </si>
  <si>
    <t xml:space="preserve">Nominalna vrijednost koraterala </t>
  </si>
  <si>
    <t>Učešće u ukupnoj imovini fonda (u%)</t>
  </si>
  <si>
    <t>Vrijednost na dan bilansa</t>
  </si>
  <si>
    <t>Korateral ISIN</t>
  </si>
  <si>
    <t>VI- REPO POSLOVI (AKTIVA)</t>
  </si>
  <si>
    <t>Lice sa licencom                         M.P</t>
  </si>
  <si>
    <t>Ukupno</t>
  </si>
  <si>
    <t>Ostala imovina</t>
  </si>
  <si>
    <t>Gotovina i gotovinski ekvivalenti</t>
  </si>
  <si>
    <t xml:space="preserve">Depoziti i plasmani </t>
  </si>
  <si>
    <t>Obveznice</t>
  </si>
  <si>
    <t xml:space="preserve">Akcije </t>
  </si>
  <si>
    <t>IZVJEŠTAJ O STRUKTURI ULAGANJA INVESTICIONOG FONDA PO VRSTAMA</t>
  </si>
  <si>
    <t>Učešće u ukupnoj imovini fonda (u %)</t>
  </si>
  <si>
    <t xml:space="preserve">Pozicija </t>
  </si>
  <si>
    <t>Nominalna vrijednost kolaterala</t>
  </si>
  <si>
    <t>Kolateral ISIN</t>
  </si>
  <si>
    <t>I- REPO POSLOVI (PASIVA)</t>
  </si>
  <si>
    <t>STRUKTURA OBAVEZA PO VRSTAMA INSTRUMENATA</t>
  </si>
  <si>
    <t>Zakonski zastupnik društva za upravljanje fondom</t>
  </si>
  <si>
    <t>III- UKUPNO REALIZOVANI DOBICI (GUBICI)  po osnovu otuđenja</t>
  </si>
  <si>
    <t>2. Prioritetne akcije</t>
  </si>
  <si>
    <t xml:space="preserve">  </t>
  </si>
  <si>
    <t>AKCIJE</t>
  </si>
  <si>
    <t>Realizovani dobitak (gubitak) (5-4)</t>
  </si>
  <si>
    <t>Ukupna prodajna vrijednost</t>
  </si>
  <si>
    <t>Broj hartija</t>
  </si>
  <si>
    <t>Otuđenje HOV iz portfelja po drugom osnovu osim prodaje</t>
  </si>
  <si>
    <t>Datum transakcije</t>
  </si>
  <si>
    <t>II- OTUĐENJA HARTIJA OD VRIJEDNOSTI PO DRUGOM OSNOVU OSIM PRODAJE</t>
  </si>
  <si>
    <t xml:space="preserve">V. UKUPNO REALIZOVNI DOBICI (GUBICI)  NA HARTIJAMA OD VRIJEDNOSTI </t>
  </si>
  <si>
    <t>Amortizovane obveznice i druge dužničke hartije od vrijednosti</t>
  </si>
  <si>
    <t xml:space="preserve">Druge HOV stranih izdavalaca </t>
  </si>
  <si>
    <t>Druge HOV domaćih izdavalaca</t>
  </si>
  <si>
    <t>Udjeli investicionih fondova</t>
  </si>
  <si>
    <t>Obveznice i ostale dužničke hartije od vrijednosti stranih banaka i ostalih pravnih lica</t>
  </si>
  <si>
    <t>Obveznice i ostale dužničke hartije od vrijednosti stranih država i centralnih banaka</t>
  </si>
  <si>
    <t>Obveznice i druge dužničke hartije od vrijednosti stranih izdavalaca</t>
  </si>
  <si>
    <t>Komercijalni zapisi ostalih pravnih lica</t>
  </si>
  <si>
    <t>Obveznice ostalih pravnih lica</t>
  </si>
  <si>
    <t>Depozitne potvrde, komercijalni zapisi, obveznice i druge dužničke HOV</t>
  </si>
  <si>
    <t xml:space="preserve">Obveznice jedinica teritorijalne autonomije i lokalne samouprave i lokalne samouprave i obveznice drugih pravnih lica izdate uz garanciju Vlade Republike Srpske </t>
  </si>
  <si>
    <t>Državne obveznice</t>
  </si>
  <si>
    <t>Obveznice i druge dužničke hartije od vrijednosti domaćih izdavalaca</t>
  </si>
  <si>
    <t>B. OBVEZNICE I DRUGE DUŽNIČKE HARTIJE OD VRIJEDNOSTI</t>
  </si>
  <si>
    <t>3. Akcije investicionih fondova</t>
  </si>
  <si>
    <t>A. AKCIJE</t>
  </si>
  <si>
    <t xml:space="preserve">Broj hartija </t>
  </si>
  <si>
    <t>Prodate i amortizovane hartije od vrijednosti</t>
  </si>
  <si>
    <t xml:space="preserve">I- PRODATE I AMORTIZOVANE HARTIJE OD VRIJEDNOSTI </t>
  </si>
  <si>
    <t>IZVJEŠTAJ O REALIZOVANIM DOBICIMA (GUBICIMA)</t>
  </si>
  <si>
    <t>UKUPNO</t>
  </si>
  <si>
    <t>Ostale HOV (i derivati)</t>
  </si>
  <si>
    <t>Udjeli otvorenih IF</t>
  </si>
  <si>
    <t>Ostali dužnički instrumenti</t>
  </si>
  <si>
    <t>Republika Srpska - izmirenje ratne štete 13 / RSRS-O-M</t>
  </si>
  <si>
    <t>Republika Srpska- izmirenje ratne štete 12 / RSRS-O-L</t>
  </si>
  <si>
    <t>Republika Srpska - izmirenje ratne štete 11 / RSRS-O-K</t>
  </si>
  <si>
    <t>Republika Srpska - izmirenje ratne štete 6 / RSRS-O-F</t>
  </si>
  <si>
    <t>Republika Srpska - izmirenje ratne štete 4 / RSRS-O-D</t>
  </si>
  <si>
    <t>Republika Srpska - izmirenje ratne štete 1 / RSRS-O-A</t>
  </si>
  <si>
    <t>Republika Srpska- stara devizna štednja 9 / RSDS-O-I</t>
  </si>
  <si>
    <t>Republika Srpska - stara devizna štednja 8 / RSDS-O-H</t>
  </si>
  <si>
    <t>Akcije ZIF</t>
  </si>
  <si>
    <t>Prioritetne akcije</t>
  </si>
  <si>
    <t xml:space="preserve">Redovne akcije </t>
  </si>
  <si>
    <t>JD. com Inc / JD</t>
  </si>
  <si>
    <t>Intel Corporation / INTC</t>
  </si>
  <si>
    <t>Citigroup Inc. / C</t>
  </si>
  <si>
    <t>Bristol-Myers Squibb Company / BMY</t>
  </si>
  <si>
    <t>Baidu Inc / BIDU</t>
  </si>
  <si>
    <t>Atmos Energy Corporation / ATO</t>
  </si>
  <si>
    <t>Apple Inc / AAPL</t>
  </si>
  <si>
    <t>Alibaba Group Holding Limited / BABA</t>
  </si>
  <si>
    <t>Telekom Slovenije d.d. Ljubljana / TLSG</t>
  </si>
  <si>
    <t>Clavister Holding AB / CLAV</t>
  </si>
  <si>
    <t>NIS a.d. Novi Sad / NIIS</t>
  </si>
  <si>
    <t>Toplifikacija a.d. Skopje / TPLF</t>
  </si>
  <si>
    <t>Crnogorski telekom a.d. Podgorica / TECG</t>
  </si>
  <si>
    <t>Jugopetrol a.d. Podgorica / JGPK</t>
  </si>
  <si>
    <t>Allianz SE Munchen / ALV</t>
  </si>
  <si>
    <t>Deutsche Luthansa AG / LHA</t>
  </si>
  <si>
    <t>Volkswagen AG Vz / VOW3</t>
  </si>
  <si>
    <t>Koenig &amp; Bauer AG / SKB</t>
  </si>
  <si>
    <t>Fresenius SE &amp; Co. KgaA / FRE</t>
  </si>
  <si>
    <t>TUI AG / TUI1</t>
  </si>
  <si>
    <t>Medios AG Berlin / ILM1</t>
  </si>
  <si>
    <t>Canadian Solar Inc. / CSIQ</t>
  </si>
  <si>
    <t>Barrick Gold Corporation / GOLD</t>
  </si>
  <si>
    <t>Veleprehrana a.d. Banja Luka / VLPH-R-A</t>
  </si>
  <si>
    <t>Telekom Srpske a.d. Banja Luka / TLKM-R-A</t>
  </si>
  <si>
    <t>Saničani a.d. Prijedor / SNCN-R-A</t>
  </si>
  <si>
    <t>Matex a.d. Banja Luka / MATE-R-A</t>
  </si>
  <si>
    <t>Industrijske plantaže a.d. Banja Luka / IPBL-R-A</t>
  </si>
  <si>
    <t>Hidroelektrane na Trebišnjici a.d. Trebinje / HETR-R-A</t>
  </si>
  <si>
    <t>Hidroelektrane na Vrbasu a.d. Mrkonjić Grad / HELV-R-A</t>
  </si>
  <si>
    <t>Hidroelektrane na Drini a.d. Višegrad / HEDR-R-A</t>
  </si>
  <si>
    <t>Boksit a.d. Milići / BOKS-R-A</t>
  </si>
  <si>
    <t>Amortizacija diskonta (premije) fin.sredstava  koja se drže do roka dospjeća</t>
  </si>
  <si>
    <t>Fer vrijednost</t>
  </si>
  <si>
    <t>Ulaganje po emitentu (naziv i oznaka HOV)</t>
  </si>
  <si>
    <t>Datum zadnje procjene</t>
  </si>
  <si>
    <t>IZVJEŠTAJ O NEREALIZOVANIM DOBICIMA (GUBICIMA)</t>
  </si>
  <si>
    <t>UPRAVLJAČKA NAKNADA</t>
  </si>
  <si>
    <t>Kristal Invest ad Banja Luka</t>
  </si>
  <si>
    <t>Svrha isplate</t>
  </si>
  <si>
    <t>Iznos isplate</t>
  </si>
  <si>
    <t>Prezime i ime povezanog lica</t>
  </si>
  <si>
    <t>III - Ukupni prihodi (I+II)</t>
  </si>
  <si>
    <t>Ukupno prihod od kamata</t>
  </si>
  <si>
    <t>Prihod od kamate</t>
  </si>
  <si>
    <t>Period držanja</t>
  </si>
  <si>
    <t>Nominalna vrijednost obveznica</t>
  </si>
  <si>
    <t xml:space="preserve">Naziv povezanog lica                                     </t>
  </si>
  <si>
    <t>Red. br.</t>
  </si>
  <si>
    <t>II - Prihodi po osnovu kamata od ulaganja u povezana lica</t>
  </si>
  <si>
    <t>Ukupno prihod od dividendi</t>
  </si>
  <si>
    <t>Prihod od dividendi</t>
  </si>
  <si>
    <t>Dividenda/akcija</t>
  </si>
  <si>
    <t>Broj držanih akcija</t>
  </si>
  <si>
    <t>I - Prihodi po osnovu dividendi od ulaganja u povezana lica</t>
  </si>
  <si>
    <t>Neralizovani dobitak (gubitak)</t>
  </si>
  <si>
    <t>Fer vrijednost na dan bilansa</t>
  </si>
  <si>
    <t>Nabavna vrijednost akcija</t>
  </si>
  <si>
    <t>I - ULAGANJA U POVEZANA LICA</t>
  </si>
  <si>
    <t xml:space="preserve">IZVJEŠTAJ O TRANSAKCIJAMA S POVEZANIM LICIMA       </t>
  </si>
  <si>
    <t>Napomena</t>
  </si>
  <si>
    <t>Medtronic plc</t>
  </si>
  <si>
    <t>MDT</t>
  </si>
  <si>
    <t>RSDS-O-J</t>
  </si>
  <si>
    <t>II- GARANTNI ULOG</t>
  </si>
  <si>
    <t>Medtronic plc / MDT</t>
  </si>
  <si>
    <t>Rep. Srpska stara devizna stednja 10 / RSDS-O-J</t>
  </si>
  <si>
    <t>OAIF Future fund</t>
  </si>
  <si>
    <t xml:space="preserve">Nenad Tomović </t>
  </si>
  <si>
    <t>Goran Klincov</t>
  </si>
  <si>
    <t>Naziv društva za upravljanje investicionim fondom: DUIF Kristal invest A.D. Banja Luka</t>
  </si>
  <si>
    <t>XII</t>
  </si>
  <si>
    <t>XIII</t>
  </si>
  <si>
    <t>XVII</t>
  </si>
  <si>
    <t>XIV</t>
  </si>
  <si>
    <t>XVI</t>
  </si>
  <si>
    <t>XV</t>
  </si>
  <si>
    <t>XVIII</t>
  </si>
  <si>
    <t>XX</t>
  </si>
  <si>
    <t>XIX</t>
  </si>
  <si>
    <t>VIII</t>
  </si>
  <si>
    <t>XXI-1</t>
  </si>
  <si>
    <t>XXI-2</t>
  </si>
  <si>
    <t>V</t>
  </si>
  <si>
    <t>VI</t>
  </si>
  <si>
    <t>X</t>
  </si>
  <si>
    <t>VII</t>
  </si>
  <si>
    <t>IX</t>
  </si>
  <si>
    <t>XXII</t>
  </si>
  <si>
    <t>XXIII</t>
  </si>
  <si>
    <t>Bojan Blagojević, broj licence 0256/23</t>
  </si>
  <si>
    <t xml:space="preserve">                                                                        Bojan Blagojević, broj licence 0256/23</t>
  </si>
  <si>
    <t>na dan 31.03.2023. godine</t>
  </si>
  <si>
    <t>na dan 31.03.2023  godine</t>
  </si>
  <si>
    <t>ERNT-R-A</t>
  </si>
  <si>
    <t>The Wiliams Companies Inc</t>
  </si>
  <si>
    <t>WMB</t>
  </si>
  <si>
    <t>na dan 31.03.2023 godine</t>
  </si>
  <si>
    <t>TUI AG BZR</t>
  </si>
  <si>
    <t>IMOVINE na dan 31.03.2023 godine</t>
  </si>
  <si>
    <t xml:space="preserve"> na dan 31.03.2023  godine</t>
  </si>
  <si>
    <t>INVESTICIONOG FONDA za period  01.01 - 31.03.2023 godine</t>
  </si>
  <si>
    <t>ERNT HRK</t>
  </si>
  <si>
    <t>INVESTICIONOG FONDA  za period 01.01.- 31.03.2023 godine</t>
  </si>
  <si>
    <t>Ericsson Nikola Tesla d.d. Zagreb / ERNT-R-A</t>
  </si>
  <si>
    <t>The Wiliams Companies Inc / WMB</t>
  </si>
  <si>
    <t>TUI AG BZR (Subscription right) / TUI AG BZR</t>
  </si>
  <si>
    <t>Na dan 31.03.2023</t>
  </si>
  <si>
    <t>II- PRIHODI OD POVEZANIH LICA za period od 01.01. do 31.03.2023.</t>
  </si>
  <si>
    <t>III-ISPLATE POVEZANIM LICIMA za period od 01.01.-31.03.2023.</t>
  </si>
  <si>
    <t>IZVJEŠTAJ O FINANSIJSKIM POKAZATELJIMA PO UDJELU ILI AKCIJI INVESTICIONOG FONDA</t>
  </si>
  <si>
    <t>za period 01.01.-31.03.2023 godine</t>
  </si>
  <si>
    <t>Pozicija imovine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</si>
  <si>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</si>
  <si>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</si>
  <si>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</si>
  <si>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</si>
  <si>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</si>
  <si>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</si>
  <si>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</si>
  <si>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</si>
  <si>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</si>
  <si>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</si>
  <si>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</si>
  <si>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</si>
  <si>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</si>
  <si>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</si>
  <si>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</si>
  <si>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</si>
  <si>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</si>
  <si>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Kumulativni nerealizovani  dobitak (gubitak) priznat kroz bilans uspjeha</t>
  </si>
  <si>
    <t>Revalorizacija fin. sredstava po fer vrijednosti kroz ostali ukupni rezultat</t>
  </si>
  <si>
    <t>Rev. rezerve po osnovu instrumenata zaštite</t>
  </si>
  <si>
    <t>Neralizovani dobitak (gubitak) priznat kroz bilans uspjeha za tekući period</t>
  </si>
  <si>
    <t xml:space="preserve">od 31.03.2023.  godine </t>
  </si>
  <si>
    <t>Dana, 13.04.2023.</t>
  </si>
  <si>
    <t>za period 01.01.2023. -  31.03.2023. god.</t>
  </si>
  <si>
    <t xml:space="preserve"> za period od 01.01.2023. - 31.03.2023. godine</t>
  </si>
  <si>
    <t>Dana 13.04.2023</t>
  </si>
  <si>
    <t>Dana,13.04.2023</t>
  </si>
  <si>
    <t>Dana, 13.04.2023</t>
  </si>
  <si>
    <t>Naziv investicionog fonda:  OAIF Future fund</t>
  </si>
  <si>
    <t>Bojan Blagojević,                              broj licence 0256/23</t>
  </si>
  <si>
    <t>Bojan Blagojević,                            broj licence 0256/23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</si>
</sst>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.0000_);_(* \(#,##0.0000\);_(* &quot;-&quot;??_);_(@_)"/>
    <numFmt numFmtId="168" formatCode="_(* #,##0_);_(* \(#,##0\);_(* &quot;-&quot;??_);_(@_)"/>
    <numFmt numFmtId="169" formatCode="_(* #,##0.000000_);_(* \(#,##0.000000\);_(* &quot;-&quot;??_);_(@_)"/>
    <numFmt numFmtId="170" formatCode="_-* #,##0_-;\-* #,##0_-;_-* &quot;-&quot;??_-;_-@_-"/>
    <numFmt numFmtId="171" formatCode="#,##0.000000\ _D_i_n_.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</font>
    <font>
      <sz val="10"/>
      <color indexed="8"/>
      <name val="Calibri"/>
    </font>
    <font>
      <u/>
      <sz val="10"/>
      <color indexed="8"/>
      <name val="Calibri"/>
    </font>
    <font>
      <sz val="2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7" fillId="0" borderId="0"/>
  </cellStyleXfs>
  <cellXfs count="256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0" fontId="3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16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3" fontId="4" fillId="0" borderId="1" xfId="0" applyNumberFormat="1" applyFont="1" applyFill="1" applyBorder="1"/>
    <xf numFmtId="0" fontId="0" fillId="0" borderId="0" xfId="0" applyFont="1" applyAlignment="1">
      <alignment horizontal="left"/>
    </xf>
    <xf numFmtId="165" fontId="0" fillId="0" borderId="1" xfId="0" applyNumberFormat="1" applyFont="1" applyBorder="1" applyAlignment="1">
      <alignment horizontal="left"/>
    </xf>
    <xf numFmtId="3" fontId="0" fillId="0" borderId="1" xfId="0" applyNumberFormat="1" applyFont="1" applyFill="1" applyBorder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1" fontId="0" fillId="0" borderId="0" xfId="0" applyNumberFormat="1" applyFont="1"/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Border="1" applyAlignment="1">
      <alignment horizontal="right"/>
    </xf>
    <xf numFmtId="0" fontId="8" fillId="2" borderId="0" xfId="3" applyNumberFormat="1" applyFont="1" applyFill="1" applyBorder="1" applyAlignment="1" applyProtection="1"/>
    <xf numFmtId="0" fontId="8" fillId="2" borderId="0" xfId="3" applyNumberFormat="1" applyFont="1" applyFill="1" applyBorder="1" applyAlignment="1" applyProtection="1">
      <alignment horizontal="left" vertical="center"/>
    </xf>
    <xf numFmtId="0" fontId="8" fillId="2" borderId="0" xfId="3" applyNumberFormat="1" applyFont="1" applyFill="1" applyBorder="1" applyAlignment="1" applyProtection="1">
      <alignment horizontal="center" vertical="center"/>
    </xf>
    <xf numFmtId="168" fontId="8" fillId="2" borderId="0" xfId="3" applyNumberFormat="1" applyFont="1" applyFill="1" applyBorder="1" applyAlignment="1" applyProtection="1">
      <alignment vertical="center"/>
    </xf>
    <xf numFmtId="0" fontId="8" fillId="2" borderId="0" xfId="3" applyNumberFormat="1" applyFont="1" applyFill="1" applyBorder="1" applyAlignment="1" applyProtection="1">
      <alignment horizontal="right"/>
    </xf>
    <xf numFmtId="167" fontId="8" fillId="2" borderId="0" xfId="3" applyNumberFormat="1" applyFont="1" applyFill="1" applyBorder="1" applyAlignment="1" applyProtection="1">
      <alignment horizontal="right"/>
    </xf>
    <xf numFmtId="166" fontId="8" fillId="2" borderId="0" xfId="3" applyNumberFormat="1" applyFont="1" applyFill="1" applyBorder="1" applyAlignment="1" applyProtection="1">
      <alignment horizontal="right"/>
    </xf>
    <xf numFmtId="168" fontId="8" fillId="2" borderId="0" xfId="3" applyNumberFormat="1" applyFont="1" applyFill="1" applyBorder="1" applyAlignment="1" applyProtection="1">
      <alignment horizontal="right"/>
    </xf>
    <xf numFmtId="0" fontId="8" fillId="2" borderId="0" xfId="3" applyNumberFormat="1" applyFont="1" applyFill="1" applyBorder="1" applyAlignment="1" applyProtection="1">
      <alignment horizontal="center" wrapText="1"/>
    </xf>
    <xf numFmtId="0" fontId="9" fillId="2" borderId="0" xfId="3" applyNumberFormat="1" applyFont="1" applyFill="1" applyBorder="1" applyAlignment="1" applyProtection="1">
      <alignment horizontal="left" vertical="center"/>
    </xf>
    <xf numFmtId="0" fontId="9" fillId="2" borderId="0" xfId="3" applyNumberFormat="1" applyFont="1" applyFill="1" applyBorder="1" applyAlignment="1" applyProtection="1">
      <alignment horizontal="center" vertical="center"/>
    </xf>
    <xf numFmtId="0" fontId="9" fillId="2" borderId="0" xfId="3" applyNumberFormat="1" applyFont="1" applyFill="1" applyBorder="1" applyAlignment="1" applyProtection="1">
      <alignment horizontal="center"/>
    </xf>
    <xf numFmtId="168" fontId="9" fillId="2" borderId="0" xfId="3" applyNumberFormat="1" applyFont="1" applyFill="1" applyBorder="1" applyAlignment="1" applyProtection="1">
      <alignment vertical="center"/>
    </xf>
    <xf numFmtId="0" fontId="9" fillId="2" borderId="0" xfId="3" applyNumberFormat="1" applyFont="1" applyFill="1" applyBorder="1" applyAlignment="1" applyProtection="1">
      <alignment horizontal="right"/>
    </xf>
    <xf numFmtId="167" fontId="9" fillId="2" borderId="0" xfId="3" applyNumberFormat="1" applyFont="1" applyFill="1" applyBorder="1" applyAlignment="1" applyProtection="1">
      <alignment horizontal="right"/>
    </xf>
    <xf numFmtId="166" fontId="9" fillId="2" borderId="0" xfId="3" applyNumberFormat="1" applyFont="1" applyFill="1" applyBorder="1" applyAlignment="1" applyProtection="1">
      <alignment horizontal="right"/>
    </xf>
    <xf numFmtId="168" fontId="9" fillId="2" borderId="0" xfId="3" applyNumberFormat="1" applyFont="1" applyFill="1" applyBorder="1" applyAlignment="1" applyProtection="1">
      <alignment horizontal="right"/>
    </xf>
    <xf numFmtId="0" fontId="8" fillId="2" borderId="0" xfId="3" applyNumberFormat="1" applyFont="1" applyFill="1" applyBorder="1" applyAlignment="1" applyProtection="1">
      <alignment wrapText="1"/>
    </xf>
    <xf numFmtId="0" fontId="8" fillId="2" borderId="4" xfId="3" applyNumberFormat="1" applyFont="1" applyFill="1" applyBorder="1" applyAlignment="1" applyProtection="1"/>
    <xf numFmtId="0" fontId="8" fillId="2" borderId="3" xfId="3" applyNumberFormat="1" applyFont="1" applyFill="1" applyBorder="1" applyAlignment="1" applyProtection="1">
      <alignment horizontal="center" vertical="center" wrapText="1"/>
    </xf>
    <xf numFmtId="168" fontId="8" fillId="2" borderId="3" xfId="3" applyNumberFormat="1" applyFont="1" applyFill="1" applyBorder="1" applyAlignment="1" applyProtection="1">
      <alignment horizontal="center" vertical="center" wrapText="1"/>
    </xf>
    <xf numFmtId="0" fontId="8" fillId="2" borderId="3" xfId="3" applyNumberFormat="1" applyFont="1" applyFill="1" applyBorder="1" applyAlignment="1" applyProtection="1">
      <alignment horizontal="left" vertical="center" wrapText="1"/>
    </xf>
    <xf numFmtId="0" fontId="8" fillId="2" borderId="3" xfId="3" applyNumberFormat="1" applyFont="1" applyFill="1" applyBorder="1" applyAlignment="1" applyProtection="1">
      <alignment horizontal="center" vertical="center"/>
    </xf>
    <xf numFmtId="0" fontId="8" fillId="2" borderId="3" xfId="3" applyNumberFormat="1" applyFont="1" applyFill="1" applyBorder="1" applyAlignment="1" applyProtection="1">
      <alignment horizontal="center" vertical="top" wrapText="1"/>
    </xf>
    <xf numFmtId="168" fontId="8" fillId="2" borderId="3" xfId="3" applyNumberFormat="1" applyFont="1" applyFill="1" applyBorder="1" applyAlignment="1" applyProtection="1">
      <alignment vertical="center"/>
    </xf>
    <xf numFmtId="2" fontId="8" fillId="2" borderId="3" xfId="3" applyNumberFormat="1" applyFont="1" applyFill="1" applyBorder="1" applyAlignment="1" applyProtection="1">
      <alignment horizontal="right" vertical="top" wrapText="1"/>
    </xf>
    <xf numFmtId="167" fontId="8" fillId="2" borderId="3" xfId="3" applyNumberFormat="1" applyFont="1" applyFill="1" applyBorder="1" applyAlignment="1" applyProtection="1">
      <alignment horizontal="right" vertical="top"/>
    </xf>
    <xf numFmtId="166" fontId="8" fillId="2" borderId="3" xfId="3" applyNumberFormat="1" applyFont="1" applyFill="1" applyBorder="1" applyAlignment="1" applyProtection="1">
      <alignment horizontal="right" vertical="top" wrapText="1"/>
    </xf>
    <xf numFmtId="166" fontId="8" fillId="2" borderId="3" xfId="3" applyNumberFormat="1" applyFont="1" applyFill="1" applyBorder="1" applyAlignment="1" applyProtection="1">
      <alignment horizontal="right" vertical="top"/>
    </xf>
    <xf numFmtId="167" fontId="8" fillId="2" borderId="3" xfId="3" applyNumberFormat="1" applyFont="1" applyFill="1" applyBorder="1" applyAlignment="1" applyProtection="1">
      <alignment horizontal="right" vertical="center" wrapText="1"/>
    </xf>
    <xf numFmtId="166" fontId="8" fillId="2" borderId="3" xfId="3" applyNumberFormat="1" applyFont="1" applyFill="1" applyBorder="1" applyAlignment="1" applyProtection="1">
      <alignment horizontal="right" vertical="center" wrapText="1"/>
    </xf>
    <xf numFmtId="169" fontId="8" fillId="2" borderId="4" xfId="3" applyNumberFormat="1" applyFont="1" applyFill="1" applyBorder="1" applyAlignment="1" applyProtection="1"/>
    <xf numFmtId="0" fontId="8" fillId="2" borderId="0" xfId="3" applyNumberFormat="1" applyFont="1" applyFill="1" applyBorder="1" applyAlignment="1" applyProtection="1">
      <alignment horizontal="left" vertical="center" wrapText="1"/>
    </xf>
    <xf numFmtId="0" fontId="8" fillId="2" borderId="0" xfId="3" applyNumberFormat="1" applyFont="1" applyFill="1" applyBorder="1" applyAlignment="1" applyProtection="1">
      <alignment horizontal="center" vertical="top" wrapText="1"/>
    </xf>
    <xf numFmtId="168" fontId="8" fillId="2" borderId="0" xfId="3" applyNumberFormat="1" applyFont="1" applyFill="1" applyBorder="1" applyAlignment="1" applyProtection="1">
      <alignment vertical="center" wrapText="1"/>
    </xf>
    <xf numFmtId="1" fontId="8" fillId="2" borderId="0" xfId="3" applyNumberFormat="1" applyFont="1" applyFill="1" applyBorder="1" applyAlignment="1" applyProtection="1">
      <alignment horizontal="right" vertical="top" wrapText="1"/>
    </xf>
    <xf numFmtId="167" fontId="8" fillId="2" borderId="0" xfId="3" applyNumberFormat="1" applyFont="1" applyFill="1" applyBorder="1" applyAlignment="1" applyProtection="1">
      <alignment horizontal="right" wrapText="1"/>
    </xf>
    <xf numFmtId="167" fontId="8" fillId="2" borderId="0" xfId="3" applyNumberFormat="1" applyFont="1" applyFill="1" applyBorder="1" applyAlignment="1" applyProtection="1">
      <alignment horizontal="right" vertical="top"/>
    </xf>
    <xf numFmtId="169" fontId="8" fillId="2" borderId="0" xfId="3" applyNumberFormat="1" applyFont="1" applyFill="1" applyBorder="1" applyAlignment="1" applyProtection="1"/>
    <xf numFmtId="166" fontId="8" fillId="2" borderId="0" xfId="3" applyNumberFormat="1" applyFont="1" applyFill="1" applyBorder="1" applyAlignment="1" applyProtection="1">
      <alignment horizontal="right" vertical="top"/>
    </xf>
    <xf numFmtId="168" fontId="8" fillId="2" borderId="0" xfId="3" applyNumberFormat="1" applyFont="1" applyFill="1" applyBorder="1" applyAlignment="1" applyProtection="1">
      <alignment horizontal="right" vertical="top" wrapText="1"/>
    </xf>
    <xf numFmtId="166" fontId="8" fillId="2" borderId="0" xfId="3" applyNumberFormat="1" applyFont="1" applyFill="1" applyBorder="1" applyAlignment="1" applyProtection="1"/>
    <xf numFmtId="0" fontId="8" fillId="2" borderId="0" xfId="3" applyNumberFormat="1" applyFont="1" applyFill="1" applyBorder="1" applyAlignment="1" applyProtection="1">
      <alignment horizontal="left" wrapText="1"/>
    </xf>
    <xf numFmtId="0" fontId="8" fillId="2" borderId="0" xfId="3" applyNumberFormat="1" applyFont="1" applyFill="1" applyBorder="1" applyAlignment="1" applyProtection="1">
      <alignment horizontal="left"/>
    </xf>
    <xf numFmtId="0" fontId="8" fillId="2" borderId="2" xfId="3" applyNumberFormat="1" applyFont="1" applyFill="1" applyBorder="1" applyAlignment="1" applyProtection="1">
      <alignment horizontal="left"/>
    </xf>
    <xf numFmtId="0" fontId="8" fillId="2" borderId="0" xfId="3" applyNumberFormat="1" applyFont="1" applyFill="1" applyBorder="1" applyAlignment="1" applyProtection="1">
      <alignment vertical="center"/>
    </xf>
    <xf numFmtId="167" fontId="8" fillId="2" borderId="0" xfId="3" applyNumberFormat="1" applyFont="1" applyFill="1" applyBorder="1" applyAlignment="1" applyProtection="1">
      <alignment vertical="center"/>
    </xf>
    <xf numFmtId="166" fontId="8" fillId="2" borderId="0" xfId="3" applyNumberFormat="1" applyFont="1" applyFill="1" applyBorder="1" applyAlignment="1" applyProtection="1">
      <alignment horizontal="left" vertical="center"/>
    </xf>
    <xf numFmtId="0" fontId="8" fillId="2" borderId="0" xfId="3" applyNumberFormat="1" applyFont="1" applyFill="1" applyBorder="1" applyAlignment="1" applyProtection="1">
      <alignment horizontal="center" vertical="center" wrapText="1"/>
    </xf>
    <xf numFmtId="0" fontId="8" fillId="2" borderId="0" xfId="3" applyNumberFormat="1" applyFont="1" applyFill="1" applyBorder="1" applyAlignment="1" applyProtection="1">
      <alignment vertical="center" wrapText="1"/>
    </xf>
    <xf numFmtId="0" fontId="8" fillId="2" borderId="0" xfId="3" applyNumberFormat="1" applyFont="1" applyFill="1" applyBorder="1" applyAlignment="1" applyProtection="1">
      <alignment horizontal="right" vertical="center" wrapText="1"/>
    </xf>
    <xf numFmtId="167" fontId="8" fillId="2" borderId="0" xfId="3" applyNumberFormat="1" applyFont="1" applyFill="1" applyBorder="1" applyAlignment="1" applyProtection="1">
      <alignment horizontal="right" vertical="center" wrapText="1"/>
    </xf>
    <xf numFmtId="0" fontId="7" fillId="0" borderId="0" xfId="3"/>
    <xf numFmtId="4" fontId="8" fillId="2" borderId="3" xfId="3" applyNumberFormat="1" applyFont="1" applyFill="1" applyBorder="1" applyAlignment="1" applyProtection="1">
      <alignment horizontal="right" vertical="center" wrapText="1"/>
    </xf>
    <xf numFmtId="171" fontId="8" fillId="2" borderId="3" xfId="3" applyNumberFormat="1" applyFont="1" applyFill="1" applyBorder="1" applyAlignment="1" applyProtection="1">
      <alignment horizontal="center" vertical="top" wrapText="1"/>
    </xf>
    <xf numFmtId="0" fontId="8" fillId="2" borderId="0" xfId="3" applyNumberFormat="1" applyFont="1" applyFill="1" applyBorder="1" applyAlignment="1" applyProtection="1">
      <alignment horizontal="left" vertical="top"/>
    </xf>
    <xf numFmtId="0" fontId="8" fillId="2" borderId="0" xfId="3" applyNumberFormat="1" applyFont="1" applyFill="1" applyBorder="1" applyAlignment="1" applyProtection="1">
      <alignment horizontal="center" vertical="top"/>
    </xf>
    <xf numFmtId="170" fontId="8" fillId="2" borderId="0" xfId="3" applyNumberFormat="1" applyFont="1" applyFill="1" applyBorder="1" applyAlignment="1" applyProtection="1">
      <alignment horizontal="right"/>
    </xf>
    <xf numFmtId="0" fontId="8" fillId="2" borderId="0" xfId="3" applyNumberFormat="1" applyFont="1" applyFill="1" applyBorder="1" applyAlignment="1" applyProtection="1">
      <alignment horizontal="center"/>
    </xf>
    <xf numFmtId="0" fontId="8" fillId="2" borderId="3" xfId="3" applyNumberFormat="1" applyFont="1" applyFill="1" applyBorder="1" applyAlignment="1" applyProtection="1">
      <alignment horizontal="center" wrapText="1"/>
    </xf>
    <xf numFmtId="0" fontId="8" fillId="2" borderId="7" xfId="3" applyNumberFormat="1" applyFont="1" applyFill="1" applyBorder="1" applyAlignment="1" applyProtection="1">
      <alignment wrapText="1"/>
    </xf>
    <xf numFmtId="0" fontId="8" fillId="2" borderId="3" xfId="3" applyNumberFormat="1" applyFont="1" applyFill="1" applyBorder="1" applyAlignment="1" applyProtection="1">
      <alignment wrapText="1"/>
    </xf>
    <xf numFmtId="4" fontId="8" fillId="2" borderId="3" xfId="3" applyNumberFormat="1" applyFont="1" applyFill="1" applyBorder="1" applyAlignment="1" applyProtection="1">
      <alignment horizontal="right" wrapText="1"/>
    </xf>
    <xf numFmtId="164" fontId="8" fillId="2" borderId="3" xfId="3" applyNumberFormat="1" applyFont="1" applyFill="1" applyBorder="1" applyAlignment="1" applyProtection="1">
      <alignment horizontal="right" vertical="center" wrapText="1"/>
    </xf>
    <xf numFmtId="0" fontId="8" fillId="0" borderId="0" xfId="3" applyNumberFormat="1" applyFont="1" applyFill="1" applyBorder="1" applyAlignment="1" applyProtection="1">
      <alignment horizontal="left"/>
    </xf>
    <xf numFmtId="0" fontId="8" fillId="0" borderId="2" xfId="3" applyNumberFormat="1" applyFont="1" applyFill="1" applyBorder="1" applyAlignment="1" applyProtection="1">
      <alignment horizontal="left"/>
    </xf>
    <xf numFmtId="170" fontId="8" fillId="2" borderId="0" xfId="3" applyNumberFormat="1" applyFont="1" applyFill="1" applyBorder="1" applyAlignment="1" applyProtection="1"/>
    <xf numFmtId="172" fontId="8" fillId="2" borderId="0" xfId="3" applyNumberFormat="1" applyFont="1" applyFill="1" applyBorder="1" applyAlignment="1" applyProtection="1"/>
    <xf numFmtId="0" fontId="8" fillId="2" borderId="0" xfId="3" applyNumberFormat="1" applyFont="1" applyFill="1" applyBorder="1" applyAlignment="1" applyProtection="1">
      <alignment horizontal="right" wrapText="1"/>
    </xf>
    <xf numFmtId="0" fontId="8" fillId="0" borderId="0" xfId="3" applyNumberFormat="1" applyFont="1" applyFill="1" applyBorder="1" applyAlignment="1" applyProtection="1">
      <alignment horizontal="center" vertical="center"/>
    </xf>
    <xf numFmtId="0" fontId="8" fillId="2" borderId="3" xfId="3" applyNumberFormat="1" applyFont="1" applyFill="1" applyBorder="1" applyAlignment="1" applyProtection="1">
      <alignment horizontal="left"/>
    </xf>
    <xf numFmtId="4" fontId="8" fillId="2" borderId="3" xfId="3" applyNumberFormat="1" applyFont="1" applyFill="1" applyBorder="1" applyAlignment="1" applyProtection="1"/>
    <xf numFmtId="164" fontId="8" fillId="2" borderId="3" xfId="3" applyNumberFormat="1" applyFont="1" applyFill="1" applyBorder="1" applyAlignment="1" applyProtection="1"/>
    <xf numFmtId="0" fontId="8" fillId="2" borderId="3" xfId="3" applyNumberFormat="1" applyFont="1" applyFill="1" applyBorder="1" applyAlignment="1" applyProtection="1"/>
    <xf numFmtId="0" fontId="9" fillId="2" borderId="0" xfId="3" applyNumberFormat="1" applyFont="1" applyFill="1" applyBorder="1" applyAlignment="1" applyProtection="1"/>
    <xf numFmtId="164" fontId="8" fillId="2" borderId="3" xfId="3" applyNumberFormat="1" applyFont="1" applyFill="1" applyBorder="1" applyAlignment="1" applyProtection="1">
      <alignment horizontal="center"/>
    </xf>
    <xf numFmtId="173" fontId="8" fillId="2" borderId="0" xfId="3" applyNumberFormat="1" applyFont="1" applyFill="1" applyBorder="1" applyAlignment="1" applyProtection="1"/>
    <xf numFmtId="43" fontId="8" fillId="2" borderId="0" xfId="3" applyNumberFormat="1" applyFont="1" applyFill="1" applyBorder="1" applyAlignment="1" applyProtection="1"/>
    <xf numFmtId="4" fontId="8" fillId="2" borderId="3" xfId="3" applyNumberFormat="1" applyFont="1" applyFill="1" applyBorder="1" applyAlignment="1" applyProtection="1">
      <alignment horizontal="center" wrapText="1"/>
    </xf>
    <xf numFmtId="174" fontId="8" fillId="2" borderId="0" xfId="3" applyNumberFormat="1" applyFont="1" applyFill="1" applyBorder="1" applyAlignment="1" applyProtection="1"/>
    <xf numFmtId="174" fontId="8" fillId="2" borderId="3" xfId="3" applyNumberFormat="1" applyFont="1" applyFill="1" applyBorder="1" applyAlignment="1" applyProtection="1">
      <alignment horizontal="center" vertical="center" wrapText="1"/>
    </xf>
    <xf numFmtId="14" fontId="8" fillId="2" borderId="3" xfId="3" applyNumberFormat="1" applyFont="1" applyFill="1" applyBorder="1" applyAlignment="1" applyProtection="1">
      <alignment horizontal="center" wrapText="1"/>
    </xf>
    <xf numFmtId="166" fontId="8" fillId="2" borderId="3" xfId="3" applyNumberFormat="1" applyFont="1" applyFill="1" applyBorder="1" applyAlignment="1" applyProtection="1">
      <alignment horizontal="right" wrapText="1"/>
    </xf>
    <xf numFmtId="168" fontId="8" fillId="2" borderId="0" xfId="3" applyNumberFormat="1" applyFont="1" applyFill="1" applyBorder="1" applyAlignment="1" applyProtection="1">
      <alignment horizontal="right" wrapText="1"/>
    </xf>
    <xf numFmtId="166" fontId="8" fillId="2" borderId="0" xfId="3" applyNumberFormat="1" applyFont="1" applyFill="1" applyBorder="1" applyAlignment="1" applyProtection="1">
      <alignment horizontal="right" wrapText="1"/>
    </xf>
    <xf numFmtId="168" fontId="8" fillId="2" borderId="0" xfId="3" applyNumberFormat="1" applyFont="1" applyFill="1" applyBorder="1" applyAlignment="1" applyProtection="1"/>
    <xf numFmtId="168" fontId="8" fillId="2" borderId="3" xfId="3" applyNumberFormat="1" applyFont="1" applyFill="1" applyBorder="1" applyAlignment="1" applyProtection="1">
      <alignment horizontal="center" wrapText="1"/>
    </xf>
    <xf numFmtId="0" fontId="8" fillId="2" borderId="3" xfId="3" applyNumberFormat="1" applyFont="1" applyFill="1" applyBorder="1" applyAlignment="1" applyProtection="1">
      <alignment horizontal="left" wrapText="1"/>
    </xf>
    <xf numFmtId="166" fontId="8" fillId="2" borderId="3" xfId="3" applyNumberFormat="1" applyFont="1" applyFill="1" applyBorder="1" applyAlignment="1" applyProtection="1">
      <alignment horizontal="center" wrapText="1"/>
    </xf>
    <xf numFmtId="3" fontId="8" fillId="2" borderId="0" xfId="3" applyNumberFormat="1" applyFont="1" applyFill="1" applyBorder="1" applyAlignment="1" applyProtection="1"/>
    <xf numFmtId="3" fontId="8" fillId="2" borderId="0" xfId="3" applyNumberFormat="1" applyFont="1" applyFill="1" applyBorder="1" applyAlignment="1" applyProtection="1">
      <alignment horizontal="center"/>
    </xf>
    <xf numFmtId="3" fontId="8" fillId="2" borderId="3" xfId="3" applyNumberFormat="1" applyFont="1" applyFill="1" applyBorder="1" applyAlignment="1" applyProtection="1">
      <alignment horizontal="center" vertical="center" wrapText="1"/>
    </xf>
    <xf numFmtId="3" fontId="8" fillId="2" borderId="3" xfId="3" applyNumberFormat="1" applyFont="1" applyFill="1" applyBorder="1" applyAlignment="1" applyProtection="1">
      <alignment horizontal="center" vertical="top" wrapText="1"/>
    </xf>
    <xf numFmtId="14" fontId="8" fillId="2" borderId="3" xfId="3" applyNumberFormat="1" applyFont="1" applyFill="1" applyBorder="1" applyAlignment="1" applyProtection="1">
      <alignment vertical="top"/>
    </xf>
    <xf numFmtId="0" fontId="8" fillId="2" borderId="7" xfId="3" applyNumberFormat="1" applyFont="1" applyFill="1" applyBorder="1" applyAlignment="1" applyProtection="1">
      <alignment horizontal="left" vertical="top"/>
    </xf>
    <xf numFmtId="166" fontId="8" fillId="2" borderId="9" xfId="3" applyNumberFormat="1" applyFont="1" applyFill="1" applyBorder="1" applyAlignment="1" applyProtection="1">
      <alignment vertical="top" wrapText="1"/>
    </xf>
    <xf numFmtId="0" fontId="8" fillId="2" borderId="7" xfId="3" applyNumberFormat="1" applyFont="1" applyFill="1" applyBorder="1" applyAlignment="1" applyProtection="1">
      <alignment horizontal="left" vertical="center"/>
    </xf>
    <xf numFmtId="166" fontId="8" fillId="2" borderId="3" xfId="3" applyNumberFormat="1" applyFont="1" applyFill="1" applyBorder="1" applyAlignment="1" applyProtection="1">
      <alignment vertical="top" wrapText="1"/>
    </xf>
    <xf numFmtId="0" fontId="8" fillId="0" borderId="0" xfId="3" applyNumberFormat="1" applyFont="1" applyFill="1" applyBorder="1" applyAlignment="1" applyProtection="1"/>
    <xf numFmtId="0" fontId="8" fillId="0" borderId="3" xfId="3" applyNumberFormat="1" applyFont="1" applyFill="1" applyBorder="1" applyAlignment="1" applyProtection="1">
      <alignment horizontal="center" vertical="center" wrapText="1"/>
    </xf>
    <xf numFmtId="0" fontId="8" fillId="0" borderId="3" xfId="3" applyNumberFormat="1" applyFont="1" applyFill="1" applyBorder="1" applyAlignment="1" applyProtection="1">
      <alignment horizontal="center"/>
    </xf>
    <xf numFmtId="0" fontId="8" fillId="0" borderId="3" xfId="3" applyNumberFormat="1" applyFont="1" applyFill="1" applyBorder="1" applyAlignment="1" applyProtection="1"/>
    <xf numFmtId="0" fontId="8" fillId="0" borderId="0" xfId="3" applyNumberFormat="1" applyFont="1" applyFill="1" applyBorder="1" applyAlignment="1" applyProtection="1">
      <alignment horizontal="center"/>
    </xf>
    <xf numFmtId="168" fontId="8" fillId="2" borderId="0" xfId="3" applyNumberFormat="1" applyFont="1" applyFill="1" applyBorder="1" applyAlignment="1" applyProtection="1">
      <alignment horizontal="center"/>
    </xf>
    <xf numFmtId="14" fontId="8" fillId="0" borderId="0" xfId="3" applyNumberFormat="1" applyFont="1" applyFill="1" applyBorder="1" applyAlignment="1" applyProtection="1"/>
    <xf numFmtId="0" fontId="8" fillId="0" borderId="0" xfId="3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3" xfId="1" applyNumberFormat="1" applyFont="1" applyFill="1" applyBorder="1" applyAlignment="1" applyProtection="1">
      <alignment vertical="top" wrapText="1"/>
    </xf>
    <xf numFmtId="3" fontId="1" fillId="2" borderId="3" xfId="1" applyNumberFormat="1" applyFont="1" applyFill="1" applyBorder="1" applyAlignment="1" applyProtection="1">
      <alignment horizontal="right" vertical="top" wrapText="1"/>
    </xf>
    <xf numFmtId="3" fontId="1" fillId="2" borderId="3" xfId="1" applyNumberFormat="1" applyFont="1" applyFill="1" applyBorder="1" applyAlignment="1" applyProtection="1">
      <alignment horizontal="right" vertical="center" wrapText="1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166" fontId="1" fillId="0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right"/>
    </xf>
    <xf numFmtId="0" fontId="1" fillId="2" borderId="2" xfId="1" applyNumberFormat="1" applyFont="1" applyFill="1" applyBorder="1" applyAlignment="1" applyProtection="1">
      <alignment horizontal="right"/>
    </xf>
    <xf numFmtId="0" fontId="5" fillId="0" borderId="0" xfId="1"/>
    <xf numFmtId="4" fontId="0" fillId="0" borderId="0" xfId="0" applyNumberFormat="1" applyFont="1"/>
    <xf numFmtId="0" fontId="8" fillId="2" borderId="0" xfId="3" applyNumberFormat="1" applyFont="1" applyFill="1" applyBorder="1" applyAlignment="1" applyProtection="1">
      <alignment horizontal="center"/>
    </xf>
    <xf numFmtId="0" fontId="3" fillId="2" borderId="3" xfId="2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wrapText="1"/>
    </xf>
    <xf numFmtId="0" fontId="8" fillId="0" borderId="2" xfId="3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2" xfId="1" applyNumberFormat="1" applyFont="1" applyFill="1" applyBorder="1" applyAlignment="1" applyProtection="1">
      <alignment horizontal="center" wrapText="1"/>
    </xf>
    <xf numFmtId="0" fontId="10" fillId="0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0" fontId="8" fillId="2" borderId="0" xfId="3" applyNumberFormat="1" applyFont="1" applyFill="1" applyBorder="1" applyAlignment="1" applyProtection="1">
      <alignment horizontal="center" wrapText="1"/>
    </xf>
    <xf numFmtId="0" fontId="8" fillId="2" borderId="2" xfId="3" applyNumberFormat="1" applyFont="1" applyFill="1" applyBorder="1" applyAlignment="1" applyProtection="1">
      <alignment horizontal="center" wrapText="1"/>
    </xf>
    <xf numFmtId="0" fontId="8" fillId="2" borderId="0" xfId="3" applyNumberFormat="1" applyFont="1" applyFill="1" applyBorder="1" applyAlignment="1" applyProtection="1">
      <alignment horizontal="center"/>
    </xf>
    <xf numFmtId="167" fontId="8" fillId="2" borderId="9" xfId="3" applyNumberFormat="1" applyFont="1" applyFill="1" applyBorder="1" applyAlignment="1" applyProtection="1">
      <alignment horizontal="center" vertical="center" wrapText="1"/>
    </xf>
    <xf numFmtId="167" fontId="8" fillId="2" borderId="5" xfId="3" applyNumberFormat="1" applyFont="1" applyFill="1" applyBorder="1" applyAlignment="1" applyProtection="1">
      <alignment horizontal="center" vertical="center" wrapText="1"/>
    </xf>
    <xf numFmtId="168" fontId="8" fillId="2" borderId="9" xfId="3" applyNumberFormat="1" applyFont="1" applyFill="1" applyBorder="1" applyAlignment="1" applyProtection="1">
      <alignment horizontal="center" vertical="center" textRotation="90" wrapText="1"/>
    </xf>
    <xf numFmtId="168" fontId="8" fillId="2" borderId="8" xfId="3" applyNumberFormat="1" applyFont="1" applyFill="1" applyBorder="1" applyAlignment="1" applyProtection="1">
      <alignment horizontal="center" vertical="center" textRotation="90" wrapText="1"/>
    </xf>
    <xf numFmtId="168" fontId="8" fillId="2" borderId="5" xfId="3" applyNumberFormat="1" applyFont="1" applyFill="1" applyBorder="1" applyAlignment="1" applyProtection="1">
      <alignment horizontal="center" vertical="center" textRotation="90" wrapText="1"/>
    </xf>
    <xf numFmtId="166" fontId="8" fillId="2" borderId="9" xfId="3" applyNumberFormat="1" applyFont="1" applyFill="1" applyBorder="1" applyAlignment="1" applyProtection="1">
      <alignment horizontal="center" vertical="center" wrapText="1"/>
    </xf>
    <xf numFmtId="166" fontId="8" fillId="2" borderId="5" xfId="3" applyNumberFormat="1" applyFont="1" applyFill="1" applyBorder="1" applyAlignment="1" applyProtection="1">
      <alignment horizontal="center" vertical="center" wrapText="1"/>
    </xf>
    <xf numFmtId="0" fontId="8" fillId="2" borderId="9" xfId="3" applyNumberFormat="1" applyFont="1" applyFill="1" applyBorder="1" applyAlignment="1" applyProtection="1">
      <alignment horizontal="center" vertical="center" textRotation="90" wrapText="1"/>
    </xf>
    <xf numFmtId="0" fontId="8" fillId="2" borderId="8" xfId="3" applyNumberFormat="1" applyFont="1" applyFill="1" applyBorder="1" applyAlignment="1" applyProtection="1">
      <alignment horizontal="center" vertical="center" textRotation="90" wrapText="1"/>
    </xf>
    <xf numFmtId="0" fontId="8" fillId="2" borderId="5" xfId="3" applyNumberFormat="1" applyFont="1" applyFill="1" applyBorder="1" applyAlignment="1" applyProtection="1">
      <alignment horizontal="center" vertical="center" textRotation="90" wrapText="1"/>
    </xf>
    <xf numFmtId="0" fontId="8" fillId="2" borderId="7" xfId="3" applyNumberFormat="1" applyFont="1" applyFill="1" applyBorder="1" applyAlignment="1" applyProtection="1">
      <alignment horizontal="center" vertical="center" wrapText="1"/>
    </xf>
    <xf numFmtId="0" fontId="8" fillId="2" borderId="6" xfId="3" applyNumberFormat="1" applyFont="1" applyFill="1" applyBorder="1" applyAlignment="1" applyProtection="1">
      <alignment horizontal="center" vertical="center" wrapText="1"/>
    </xf>
    <xf numFmtId="0" fontId="8" fillId="2" borderId="4" xfId="3" applyNumberFormat="1" applyFont="1" applyFill="1" applyBorder="1" applyAlignment="1" applyProtection="1">
      <alignment horizontal="center" vertical="center" wrapText="1"/>
    </xf>
    <xf numFmtId="168" fontId="8" fillId="2" borderId="9" xfId="3" applyNumberFormat="1" applyFont="1" applyFill="1" applyBorder="1" applyAlignment="1" applyProtection="1">
      <alignment horizontal="center" vertical="center" wrapText="1"/>
    </xf>
    <xf numFmtId="168" fontId="8" fillId="2" borderId="5" xfId="3" applyNumberFormat="1" applyFont="1" applyFill="1" applyBorder="1" applyAlignment="1" applyProtection="1">
      <alignment horizontal="center" vertical="center" wrapText="1"/>
    </xf>
    <xf numFmtId="0" fontId="8" fillId="2" borderId="7" xfId="3" applyNumberFormat="1" applyFont="1" applyFill="1" applyBorder="1" applyAlignment="1" applyProtection="1">
      <alignment horizontal="center" wrapText="1"/>
    </xf>
    <xf numFmtId="0" fontId="8" fillId="2" borderId="6" xfId="3" applyNumberFormat="1" applyFont="1" applyFill="1" applyBorder="1" applyAlignment="1" applyProtection="1">
      <alignment horizontal="center" wrapText="1"/>
    </xf>
    <xf numFmtId="0" fontId="8" fillId="2" borderId="4" xfId="3" applyNumberFormat="1" applyFont="1" applyFill="1" applyBorder="1" applyAlignment="1" applyProtection="1">
      <alignment horizontal="center" wrapText="1"/>
    </xf>
    <xf numFmtId="0" fontId="8" fillId="2" borderId="2" xfId="3" applyNumberFormat="1" applyFont="1" applyFill="1" applyBorder="1" applyAlignment="1" applyProtection="1">
      <alignment horizontal="center"/>
    </xf>
    <xf numFmtId="0" fontId="8" fillId="0" borderId="0" xfId="3" applyNumberFormat="1" applyFont="1" applyFill="1" applyBorder="1" applyAlignment="1" applyProtection="1">
      <alignment horizontal="center" wrapText="1"/>
    </xf>
    <xf numFmtId="0" fontId="8" fillId="2" borderId="9" xfId="3" applyNumberFormat="1" applyFont="1" applyFill="1" applyBorder="1" applyAlignment="1" applyProtection="1">
      <alignment horizontal="center" vertical="center"/>
    </xf>
    <xf numFmtId="0" fontId="8" fillId="2" borderId="5" xfId="3" applyNumberFormat="1" applyFont="1" applyFill="1" applyBorder="1" applyAlignment="1" applyProtection="1">
      <alignment horizontal="center" vertical="center"/>
    </xf>
    <xf numFmtId="0" fontId="8" fillId="2" borderId="12" xfId="3" applyNumberFormat="1" applyFont="1" applyFill="1" applyBorder="1" applyAlignment="1" applyProtection="1">
      <alignment horizontal="center" vertical="center" wrapText="1"/>
    </xf>
    <xf numFmtId="0" fontId="8" fillId="2" borderId="11" xfId="3" applyNumberFormat="1" applyFont="1" applyFill="1" applyBorder="1" applyAlignment="1" applyProtection="1">
      <alignment horizontal="center" vertical="center" wrapText="1"/>
    </xf>
    <xf numFmtId="0" fontId="8" fillId="2" borderId="10" xfId="3" applyNumberFormat="1" applyFont="1" applyFill="1" applyBorder="1" applyAlignment="1" applyProtection="1">
      <alignment horizontal="center" vertical="center" wrapText="1"/>
    </xf>
    <xf numFmtId="0" fontId="8" fillId="0" borderId="0" xfId="3" applyNumberFormat="1" applyFont="1" applyFill="1" applyBorder="1" applyAlignment="1" applyProtection="1">
      <alignment horizontal="center" vertical="center" wrapText="1"/>
    </xf>
    <xf numFmtId="0" fontId="8" fillId="0" borderId="2" xfId="3" applyNumberFormat="1" applyFont="1" applyFill="1" applyBorder="1" applyAlignment="1" applyProtection="1">
      <alignment horizontal="center"/>
    </xf>
    <xf numFmtId="0" fontId="8" fillId="2" borderId="0" xfId="3" applyNumberFormat="1" applyFont="1" applyFill="1" applyBorder="1" applyAlignment="1" applyProtection="1">
      <alignment horizontal="center" vertical="center" wrapText="1"/>
    </xf>
    <xf numFmtId="166" fontId="8" fillId="2" borderId="8" xfId="3" applyNumberFormat="1" applyFont="1" applyFill="1" applyBorder="1" applyAlignment="1" applyProtection="1">
      <alignment horizontal="center" vertical="center" wrapText="1"/>
    </xf>
    <xf numFmtId="0" fontId="8" fillId="2" borderId="15" xfId="3" applyNumberFormat="1" applyFont="1" applyFill="1" applyBorder="1" applyAlignment="1" applyProtection="1">
      <alignment horizontal="center"/>
    </xf>
    <xf numFmtId="0" fontId="8" fillId="2" borderId="14" xfId="3" applyNumberFormat="1" applyFont="1" applyFill="1" applyBorder="1" applyAlignment="1" applyProtection="1">
      <alignment horizontal="center"/>
    </xf>
    <xf numFmtId="0" fontId="8" fillId="2" borderId="13" xfId="3" applyNumberFormat="1" applyFont="1" applyFill="1" applyBorder="1" applyAlignment="1" applyProtection="1">
      <alignment horizontal="center"/>
    </xf>
    <xf numFmtId="0" fontId="8" fillId="2" borderId="9" xfId="3" applyNumberFormat="1" applyFont="1" applyFill="1" applyBorder="1" applyAlignment="1" applyProtection="1">
      <alignment horizontal="center" vertical="center" wrapText="1"/>
    </xf>
    <xf numFmtId="0" fontId="8" fillId="2" borderId="5" xfId="3" applyNumberFormat="1" applyFont="1" applyFill="1" applyBorder="1" applyAlignment="1" applyProtection="1">
      <alignment horizontal="center" vertical="center" wrapText="1"/>
    </xf>
    <xf numFmtId="174" fontId="8" fillId="2" borderId="9" xfId="3" applyNumberFormat="1" applyFont="1" applyFill="1" applyBorder="1" applyAlignment="1" applyProtection="1">
      <alignment horizontal="center" vertical="center" wrapText="1"/>
    </xf>
    <xf numFmtId="174" fontId="8" fillId="2" borderId="5" xfId="3" applyNumberFormat="1" applyFont="1" applyFill="1" applyBorder="1" applyAlignment="1" applyProtection="1">
      <alignment horizontal="center" vertical="center" wrapText="1"/>
    </xf>
    <xf numFmtId="0" fontId="8" fillId="2" borderId="8" xfId="3" applyNumberFormat="1" applyFont="1" applyFill="1" applyBorder="1" applyAlignment="1" applyProtection="1">
      <alignment horizontal="center" vertical="center" wrapText="1"/>
    </xf>
    <xf numFmtId="168" fontId="8" fillId="2" borderId="8" xfId="3" applyNumberFormat="1" applyFont="1" applyFill="1" applyBorder="1" applyAlignment="1" applyProtection="1">
      <alignment horizontal="center" vertical="center" wrapText="1"/>
    </xf>
    <xf numFmtId="0" fontId="8" fillId="0" borderId="7" xfId="3" applyNumberFormat="1" applyFont="1" applyFill="1" applyBorder="1" applyAlignment="1" applyProtection="1">
      <alignment horizontal="left"/>
    </xf>
    <xf numFmtId="0" fontId="8" fillId="0" borderId="6" xfId="3" applyNumberFormat="1" applyFont="1" applyFill="1" applyBorder="1" applyAlignment="1" applyProtection="1">
      <alignment horizontal="left"/>
    </xf>
    <xf numFmtId="0" fontId="8" fillId="0" borderId="4" xfId="3" applyNumberFormat="1" applyFont="1" applyFill="1" applyBorder="1" applyAlignment="1" applyProtection="1">
      <alignment horizontal="left"/>
    </xf>
    <xf numFmtId="166" fontId="8" fillId="2" borderId="7" xfId="3" applyNumberFormat="1" applyFont="1" applyFill="1" applyBorder="1" applyAlignment="1" applyProtection="1">
      <alignment horizontal="right"/>
    </xf>
    <xf numFmtId="166" fontId="8" fillId="2" borderId="6" xfId="3" applyNumberFormat="1" applyFont="1" applyFill="1" applyBorder="1" applyAlignment="1" applyProtection="1">
      <alignment horizontal="right"/>
    </xf>
    <xf numFmtId="166" fontId="8" fillId="2" borderId="4" xfId="3" applyNumberFormat="1" applyFont="1" applyFill="1" applyBorder="1" applyAlignment="1" applyProtection="1">
      <alignment horizontal="right"/>
    </xf>
    <xf numFmtId="0" fontId="8" fillId="0" borderId="7" xfId="3" applyNumberFormat="1" applyFont="1" applyFill="1" applyBorder="1" applyAlignment="1" applyProtection="1">
      <alignment horizontal="center"/>
    </xf>
    <xf numFmtId="0" fontId="8" fillId="0" borderId="6" xfId="3" applyNumberFormat="1" applyFont="1" applyFill="1" applyBorder="1" applyAlignment="1" applyProtection="1">
      <alignment horizontal="center"/>
    </xf>
    <xf numFmtId="0" fontId="8" fillId="0" borderId="4" xfId="3" applyNumberFormat="1" applyFont="1" applyFill="1" applyBorder="1" applyAlignment="1" applyProtection="1">
      <alignment horizontal="center"/>
    </xf>
    <xf numFmtId="0" fontId="8" fillId="0" borderId="0" xfId="3" applyNumberFormat="1" applyFont="1" applyFill="1" applyBorder="1" applyAlignment="1" applyProtection="1">
      <alignment horizontal="center"/>
    </xf>
    <xf numFmtId="0" fontId="8" fillId="0" borderId="2" xfId="3" applyNumberFormat="1" applyFont="1" applyFill="1" applyBorder="1" applyAlignment="1" applyProtection="1">
      <alignment horizontal="center" wrapText="1"/>
    </xf>
    <xf numFmtId="0" fontId="8" fillId="0" borderId="7" xfId="3" applyNumberFormat="1" applyFont="1" applyFill="1" applyBorder="1" applyAlignment="1" applyProtection="1">
      <alignment horizontal="left" vertical="center"/>
    </xf>
    <xf numFmtId="0" fontId="8" fillId="0" borderId="6" xfId="3" applyNumberFormat="1" applyFont="1" applyFill="1" applyBorder="1" applyAlignment="1" applyProtection="1">
      <alignment horizontal="left" vertical="center"/>
    </xf>
    <xf numFmtId="0" fontId="8" fillId="0" borderId="4" xfId="3" applyNumberFormat="1" applyFont="1" applyFill="1" applyBorder="1" applyAlignment="1" applyProtection="1">
      <alignment horizontal="left" vertical="center"/>
    </xf>
    <xf numFmtId="0" fontId="8" fillId="0" borderId="7" xfId="3" applyNumberFormat="1" applyFont="1" applyFill="1" applyBorder="1" applyAlignment="1" applyProtection="1"/>
    <xf numFmtId="0" fontId="8" fillId="0" borderId="6" xfId="3" applyNumberFormat="1" applyFont="1" applyFill="1" applyBorder="1" applyAlignment="1" applyProtection="1"/>
    <xf numFmtId="0" fontId="8" fillId="0" borderId="4" xfId="3" applyNumberFormat="1" applyFont="1" applyFill="1" applyBorder="1" applyAlignment="1" applyProtection="1"/>
    <xf numFmtId="166" fontId="8" fillId="0" borderId="7" xfId="3" applyNumberFormat="1" applyFont="1" applyFill="1" applyBorder="1" applyAlignment="1" applyProtection="1">
      <alignment horizontal="center"/>
    </xf>
    <xf numFmtId="166" fontId="8" fillId="0" borderId="4" xfId="3" applyNumberFormat="1" applyFont="1" applyFill="1" applyBorder="1" applyAlignment="1" applyProtection="1">
      <alignment horizontal="center"/>
    </xf>
    <xf numFmtId="0" fontId="8" fillId="0" borderId="0" xfId="3" applyNumberFormat="1" applyFont="1" applyFill="1" applyBorder="1" applyAlignment="1" applyProtection="1">
      <alignment horizontal="left"/>
    </xf>
    <xf numFmtId="0" fontId="8" fillId="0" borderId="7" xfId="3" applyNumberFormat="1" applyFont="1" applyFill="1" applyBorder="1" applyAlignment="1" applyProtection="1">
      <alignment horizontal="center" vertical="center" wrapText="1"/>
    </xf>
    <xf numFmtId="0" fontId="8" fillId="0" borderId="4" xfId="3" applyNumberFormat="1" applyFont="1" applyFill="1" applyBorder="1" applyAlignment="1" applyProtection="1">
      <alignment horizontal="center" vertical="center" wrapText="1"/>
    </xf>
    <xf numFmtId="0" fontId="8" fillId="0" borderId="7" xfId="3" applyNumberFormat="1" applyFont="1" applyFill="1" applyBorder="1" applyAlignment="1" applyProtection="1">
      <alignment horizontal="left" vertical="center" wrapText="1"/>
    </xf>
    <xf numFmtId="0" fontId="8" fillId="0" borderId="4" xfId="3" applyNumberFormat="1" applyFont="1" applyFill="1" applyBorder="1" applyAlignment="1" applyProtection="1">
      <alignment horizontal="left" vertical="center" wrapText="1"/>
    </xf>
    <xf numFmtId="168" fontId="8" fillId="0" borderId="7" xfId="3" applyNumberFormat="1" applyFont="1" applyFill="1" applyBorder="1" applyAlignment="1" applyProtection="1">
      <alignment horizontal="center"/>
    </xf>
    <xf numFmtId="168" fontId="8" fillId="0" borderId="4" xfId="3" applyNumberFormat="1" applyFont="1" applyFill="1" applyBorder="1" applyAlignment="1" applyProtection="1">
      <alignment horizont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3\FI_FUTURE%20FUND_31_03_23\RSBiHRegOsnovniIzvjestajiZaIF-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zoomScaleNormal="100" workbookViewId="0">
      <selection activeCell="K80" sqref="K80"/>
    </sheetView>
  </sheetViews>
  <sheetFormatPr defaultRowHeight="15" x14ac:dyDescent="0.25"/>
  <cols>
    <col min="1" max="1" width="17.85546875" style="18" customWidth="1"/>
    <col min="2" max="2" width="57.42578125" style="19" customWidth="1"/>
    <col min="3" max="3" width="10.7109375" style="20" customWidth="1"/>
    <col min="4" max="4" width="13.85546875" style="36" bestFit="1" customWidth="1"/>
    <col min="5" max="5" width="12.7109375" style="23" bestFit="1" customWidth="1"/>
    <col min="6" max="6" width="11.7109375" style="23" customWidth="1"/>
    <col min="7" max="7" width="9.140625" style="23"/>
    <col min="8" max="8" width="12.7109375" style="23" bestFit="1" customWidth="1"/>
    <col min="9" max="10" width="10.140625" style="23" bestFit="1" customWidth="1"/>
    <col min="11" max="11" width="10.85546875" style="23" bestFit="1" customWidth="1"/>
    <col min="12" max="16384" width="9.140625" style="23"/>
  </cols>
  <sheetData>
    <row r="1" spans="1:6" ht="26.25" x14ac:dyDescent="0.25">
      <c r="A1" s="29" t="s">
        <v>87</v>
      </c>
      <c r="B1" s="30" t="s">
        <v>860</v>
      </c>
      <c r="C1" s="11"/>
      <c r="D1" s="1"/>
      <c r="E1" s="1"/>
    </row>
    <row r="2" spans="1:6" x14ac:dyDescent="0.25">
      <c r="A2" s="6" t="s">
        <v>88</v>
      </c>
      <c r="B2" s="6"/>
      <c r="C2" s="11"/>
      <c r="D2" s="1"/>
      <c r="E2" s="1"/>
    </row>
    <row r="3" spans="1:6" x14ac:dyDescent="0.25">
      <c r="A3" s="6" t="s">
        <v>89</v>
      </c>
      <c r="B3" s="6"/>
      <c r="C3" s="11"/>
      <c r="D3" s="1"/>
      <c r="E3" s="1"/>
    </row>
    <row r="4" spans="1:6" x14ac:dyDescent="0.25">
      <c r="A4" s="6" t="s">
        <v>90</v>
      </c>
      <c r="B4" s="6"/>
      <c r="C4" s="11"/>
      <c r="D4" s="1"/>
      <c r="E4" s="1"/>
    </row>
    <row r="5" spans="1:6" x14ac:dyDescent="0.25">
      <c r="A5" s="6" t="s">
        <v>91</v>
      </c>
      <c r="B5" s="6"/>
      <c r="C5" s="11"/>
      <c r="D5" s="1"/>
      <c r="E5" s="1"/>
    </row>
    <row r="6" spans="1:6" x14ac:dyDescent="0.25">
      <c r="A6" s="6" t="s">
        <v>320</v>
      </c>
      <c r="B6" s="6"/>
      <c r="C6" s="11"/>
      <c r="D6" s="1"/>
      <c r="E6" s="1"/>
    </row>
    <row r="7" spans="1:6" x14ac:dyDescent="0.25">
      <c r="A7" s="6"/>
      <c r="B7" s="6"/>
      <c r="C7" s="11"/>
      <c r="D7" s="1"/>
      <c r="E7" s="1"/>
    </row>
    <row r="8" spans="1:6" x14ac:dyDescent="0.25">
      <c r="A8" s="6"/>
      <c r="B8" s="12" t="s">
        <v>96</v>
      </c>
      <c r="C8" s="11"/>
      <c r="D8" s="1"/>
      <c r="E8" s="1"/>
    </row>
    <row r="9" spans="1:6" x14ac:dyDescent="0.25">
      <c r="A9" s="6"/>
      <c r="B9" s="12" t="s">
        <v>97</v>
      </c>
      <c r="C9" s="11"/>
      <c r="D9" s="1"/>
      <c r="E9" s="1"/>
    </row>
    <row r="10" spans="1:6" x14ac:dyDescent="0.25">
      <c r="A10" s="11"/>
      <c r="B10" s="11" t="s">
        <v>885</v>
      </c>
      <c r="C10" s="11"/>
      <c r="D10" s="1"/>
      <c r="E10" s="1"/>
    </row>
    <row r="11" spans="1:6" x14ac:dyDescent="0.25">
      <c r="A11" s="11"/>
      <c r="B11" s="6"/>
      <c r="C11" s="11"/>
      <c r="D11" s="1"/>
      <c r="E11" s="1"/>
    </row>
    <row r="12" spans="1:6" x14ac:dyDescent="0.25">
      <c r="A12" s="11"/>
      <c r="B12" s="6"/>
      <c r="C12" s="11"/>
      <c r="E12" s="1" t="s">
        <v>79</v>
      </c>
    </row>
    <row r="13" spans="1:6" ht="30.75" customHeight="1" x14ac:dyDescent="0.25">
      <c r="A13" s="13" t="s">
        <v>168</v>
      </c>
      <c r="B13" s="13" t="s">
        <v>167</v>
      </c>
      <c r="C13" s="14" t="s">
        <v>853</v>
      </c>
      <c r="D13" s="25" t="s">
        <v>170</v>
      </c>
      <c r="E13" s="28" t="s">
        <v>81</v>
      </c>
      <c r="F13" s="28" t="s">
        <v>82</v>
      </c>
    </row>
    <row r="14" spans="1:6" x14ac:dyDescent="0.25">
      <c r="A14" s="15">
        <v>1</v>
      </c>
      <c r="B14" s="13">
        <v>2</v>
      </c>
      <c r="C14" s="16">
        <v>3</v>
      </c>
      <c r="D14" s="33">
        <v>4</v>
      </c>
      <c r="E14" s="24">
        <v>5</v>
      </c>
      <c r="F14" s="24">
        <v>6</v>
      </c>
    </row>
    <row r="15" spans="1:6" x14ac:dyDescent="0.25">
      <c r="A15" s="15"/>
      <c r="B15" s="13" t="s">
        <v>100</v>
      </c>
      <c r="C15" s="14"/>
      <c r="D15" s="25"/>
      <c r="E15" s="21"/>
      <c r="F15" s="21"/>
    </row>
    <row r="16" spans="1:6" x14ac:dyDescent="0.25">
      <c r="A16" s="15">
        <v>10</v>
      </c>
      <c r="B16" s="13" t="s">
        <v>101</v>
      </c>
      <c r="C16" s="46" t="s">
        <v>864</v>
      </c>
      <c r="D16" s="37">
        <v>1</v>
      </c>
      <c r="E16" s="21">
        <v>3103493</v>
      </c>
      <c r="F16" s="21">
        <v>2610110</v>
      </c>
    </row>
    <row r="17" spans="1:9" ht="30" x14ac:dyDescent="0.25">
      <c r="A17" s="15"/>
      <c r="B17" s="13" t="s">
        <v>102</v>
      </c>
      <c r="C17" s="46"/>
      <c r="D17" s="37" t="s">
        <v>18</v>
      </c>
      <c r="E17" s="21">
        <f>E18+E22+E26+E31</f>
        <v>55987006</v>
      </c>
      <c r="F17" s="21">
        <f>F18+F22+F26+F31</f>
        <v>54672676</v>
      </c>
    </row>
    <row r="18" spans="1:9" ht="30" x14ac:dyDescent="0.25">
      <c r="A18" s="15" t="s">
        <v>0</v>
      </c>
      <c r="B18" s="13" t="s">
        <v>336</v>
      </c>
      <c r="C18" s="46" t="s">
        <v>865</v>
      </c>
      <c r="D18" s="37" t="s">
        <v>19</v>
      </c>
      <c r="E18" s="21">
        <f>E19</f>
        <v>48962620</v>
      </c>
      <c r="F18" s="21">
        <f>F19</f>
        <v>47479491</v>
      </c>
    </row>
    <row r="19" spans="1:9" x14ac:dyDescent="0.25">
      <c r="A19" s="15" t="s">
        <v>1</v>
      </c>
      <c r="B19" s="13" t="s">
        <v>305</v>
      </c>
      <c r="C19" s="46" t="s">
        <v>865</v>
      </c>
      <c r="D19" s="37">
        <v>4</v>
      </c>
      <c r="E19" s="21">
        <v>48962620</v>
      </c>
      <c r="F19" s="21">
        <v>47479491</v>
      </c>
      <c r="H19" s="169"/>
    </row>
    <row r="20" spans="1:9" x14ac:dyDescent="0.25">
      <c r="A20" s="15" t="s">
        <v>2</v>
      </c>
      <c r="B20" s="13" t="s">
        <v>306</v>
      </c>
      <c r="C20" s="46"/>
      <c r="D20" s="37">
        <v>5</v>
      </c>
      <c r="E20" s="21"/>
      <c r="F20" s="21"/>
      <c r="I20" s="27"/>
    </row>
    <row r="21" spans="1:9" ht="30" x14ac:dyDescent="0.25">
      <c r="A21" s="15" t="s">
        <v>3</v>
      </c>
      <c r="B21" s="13" t="s">
        <v>321</v>
      </c>
      <c r="C21" s="46"/>
      <c r="D21" s="37">
        <v>6</v>
      </c>
      <c r="E21" s="21"/>
      <c r="F21" s="21"/>
    </row>
    <row r="22" spans="1:9" ht="30" x14ac:dyDescent="0.25">
      <c r="A22" s="15">
        <v>21</v>
      </c>
      <c r="B22" s="13" t="s">
        <v>322</v>
      </c>
      <c r="C22" s="46" t="s">
        <v>865</v>
      </c>
      <c r="D22" s="37">
        <v>7</v>
      </c>
      <c r="E22" s="21">
        <f>E24+E25</f>
        <v>3752206</v>
      </c>
      <c r="F22" s="21">
        <f>F24+F25</f>
        <v>3923019</v>
      </c>
      <c r="I22" s="27"/>
    </row>
    <row r="23" spans="1:9" x14ac:dyDescent="0.25">
      <c r="A23" s="15" t="s">
        <v>278</v>
      </c>
      <c r="B23" s="13" t="s">
        <v>307</v>
      </c>
      <c r="C23" s="46"/>
      <c r="D23" s="37" t="s">
        <v>20</v>
      </c>
      <c r="E23" s="24"/>
      <c r="F23" s="24"/>
    </row>
    <row r="24" spans="1:9" x14ac:dyDescent="0.25">
      <c r="A24" s="15" t="s">
        <v>279</v>
      </c>
      <c r="B24" s="13" t="s">
        <v>323</v>
      </c>
      <c r="C24" s="46" t="s">
        <v>865</v>
      </c>
      <c r="D24" s="37" t="s">
        <v>21</v>
      </c>
      <c r="E24" s="21">
        <v>3724255</v>
      </c>
      <c r="F24" s="21">
        <v>3895379</v>
      </c>
    </row>
    <row r="25" spans="1:9" x14ac:dyDescent="0.25">
      <c r="A25" s="15" t="s">
        <v>280</v>
      </c>
      <c r="B25" s="13" t="s">
        <v>308</v>
      </c>
      <c r="C25" s="46" t="s">
        <v>866</v>
      </c>
      <c r="D25" s="37">
        <v>10</v>
      </c>
      <c r="E25" s="21">
        <v>27951</v>
      </c>
      <c r="F25" s="21">
        <v>27640</v>
      </c>
    </row>
    <row r="26" spans="1:9" ht="30" x14ac:dyDescent="0.25">
      <c r="A26" s="15">
        <v>22</v>
      </c>
      <c r="B26" s="13" t="s">
        <v>103</v>
      </c>
      <c r="C26" s="46"/>
      <c r="D26" s="37">
        <v>11</v>
      </c>
      <c r="E26" s="21">
        <f>E28+E29</f>
        <v>3272180</v>
      </c>
      <c r="F26" s="21">
        <f>F28+F29</f>
        <v>3270166</v>
      </c>
    </row>
    <row r="27" spans="1:9" x14ac:dyDescent="0.25">
      <c r="A27" s="15" t="s">
        <v>281</v>
      </c>
      <c r="B27" s="13" t="s">
        <v>309</v>
      </c>
      <c r="C27" s="46"/>
      <c r="D27" s="37">
        <v>12</v>
      </c>
      <c r="E27" s="21"/>
      <c r="F27" s="21"/>
      <c r="I27" s="27"/>
    </row>
    <row r="28" spans="1:9" x14ac:dyDescent="0.25">
      <c r="A28" s="15" t="s">
        <v>282</v>
      </c>
      <c r="B28" s="13" t="s">
        <v>104</v>
      </c>
      <c r="C28" s="46" t="s">
        <v>867</v>
      </c>
      <c r="D28" s="37">
        <v>13</v>
      </c>
      <c r="E28" s="21">
        <v>3271687</v>
      </c>
      <c r="F28" s="21">
        <v>3269673</v>
      </c>
    </row>
    <row r="29" spans="1:9" ht="30" x14ac:dyDescent="0.25">
      <c r="A29" s="15" t="s">
        <v>283</v>
      </c>
      <c r="B29" s="13" t="s">
        <v>310</v>
      </c>
      <c r="C29" s="46" t="s">
        <v>866</v>
      </c>
      <c r="D29" s="37">
        <v>14</v>
      </c>
      <c r="E29" s="21">
        <v>493</v>
      </c>
      <c r="F29" s="21">
        <v>493</v>
      </c>
    </row>
    <row r="30" spans="1:9" x14ac:dyDescent="0.25">
      <c r="A30" s="15" t="s">
        <v>284</v>
      </c>
      <c r="B30" s="13" t="s">
        <v>324</v>
      </c>
      <c r="C30" s="46"/>
      <c r="D30" s="37">
        <v>15</v>
      </c>
      <c r="E30" s="21"/>
      <c r="F30" s="21"/>
    </row>
    <row r="31" spans="1:9" x14ac:dyDescent="0.25">
      <c r="A31" s="15">
        <v>240</v>
      </c>
      <c r="B31" s="13" t="s">
        <v>105</v>
      </c>
      <c r="C31" s="46"/>
      <c r="D31" s="37">
        <v>16</v>
      </c>
      <c r="E31" s="21"/>
      <c r="F31" s="21"/>
    </row>
    <row r="32" spans="1:9" ht="30" x14ac:dyDescent="0.25">
      <c r="A32" s="15" t="s">
        <v>4</v>
      </c>
      <c r="B32" s="13" t="s">
        <v>106</v>
      </c>
      <c r="C32" s="46"/>
      <c r="D32" s="37" t="s">
        <v>22</v>
      </c>
      <c r="E32" s="21">
        <f>E34+E37</f>
        <v>769654</v>
      </c>
      <c r="F32" s="21">
        <f>F34+F37</f>
        <v>904230</v>
      </c>
    </row>
    <row r="33" spans="1:6" x14ac:dyDescent="0.25">
      <c r="A33" s="15" t="s">
        <v>285</v>
      </c>
      <c r="B33" s="13" t="s">
        <v>325</v>
      </c>
      <c r="C33" s="46" t="s">
        <v>868</v>
      </c>
      <c r="D33" s="37">
        <v>18</v>
      </c>
      <c r="E33" s="21"/>
      <c r="F33" s="21"/>
    </row>
    <row r="34" spans="1:6" x14ac:dyDescent="0.25">
      <c r="A34" s="15" t="s">
        <v>286</v>
      </c>
      <c r="B34" s="13" t="s">
        <v>107</v>
      </c>
      <c r="C34" s="46" t="s">
        <v>869</v>
      </c>
      <c r="D34" s="37">
        <v>19</v>
      </c>
      <c r="E34" s="21">
        <v>766969</v>
      </c>
      <c r="F34" s="21">
        <v>901494</v>
      </c>
    </row>
    <row r="35" spans="1:6" x14ac:dyDescent="0.25">
      <c r="A35" s="15" t="s">
        <v>287</v>
      </c>
      <c r="B35" s="13" t="s">
        <v>108</v>
      </c>
      <c r="C35" s="46"/>
      <c r="D35" s="37">
        <v>20</v>
      </c>
      <c r="E35" s="21"/>
      <c r="F35" s="21"/>
    </row>
    <row r="36" spans="1:6" x14ac:dyDescent="0.25">
      <c r="A36" s="15" t="s">
        <v>288</v>
      </c>
      <c r="B36" s="13" t="s">
        <v>109</v>
      </c>
      <c r="C36" s="46"/>
      <c r="D36" s="37">
        <v>21</v>
      </c>
      <c r="E36" s="21"/>
      <c r="F36" s="21"/>
    </row>
    <row r="37" spans="1:6" x14ac:dyDescent="0.25">
      <c r="A37" s="15" t="s">
        <v>289</v>
      </c>
      <c r="B37" s="13" t="s">
        <v>110</v>
      </c>
      <c r="C37" s="46" t="s">
        <v>870</v>
      </c>
      <c r="D37" s="37">
        <v>22</v>
      </c>
      <c r="E37" s="21">
        <v>2685</v>
      </c>
      <c r="F37" s="21">
        <v>2736</v>
      </c>
    </row>
    <row r="38" spans="1:6" x14ac:dyDescent="0.25">
      <c r="A38" s="15">
        <v>32</v>
      </c>
      <c r="B38" s="13" t="s">
        <v>111</v>
      </c>
      <c r="C38" s="46"/>
      <c r="D38" s="37">
        <v>23</v>
      </c>
      <c r="E38" s="21"/>
      <c r="F38" s="21"/>
    </row>
    <row r="39" spans="1:6" x14ac:dyDescent="0.25">
      <c r="A39" s="15" t="s">
        <v>290</v>
      </c>
      <c r="B39" s="13" t="s">
        <v>112</v>
      </c>
      <c r="C39" s="46"/>
      <c r="D39" s="37">
        <v>24</v>
      </c>
      <c r="E39" s="21"/>
      <c r="F39" s="21"/>
    </row>
    <row r="40" spans="1:6" x14ac:dyDescent="0.25">
      <c r="A40" s="15">
        <v>34</v>
      </c>
      <c r="B40" s="13" t="s">
        <v>113</v>
      </c>
      <c r="C40" s="46"/>
      <c r="D40" s="37">
        <v>25</v>
      </c>
      <c r="E40" s="21"/>
      <c r="F40" s="21"/>
    </row>
    <row r="41" spans="1:6" ht="30" x14ac:dyDescent="0.25">
      <c r="A41" s="15"/>
      <c r="B41" s="13" t="s">
        <v>114</v>
      </c>
      <c r="C41" s="46"/>
      <c r="D41" s="37" t="s">
        <v>23</v>
      </c>
      <c r="E41" s="21">
        <f>E16+E18+E22+E26+E32</f>
        <v>59860153</v>
      </c>
      <c r="F41" s="21">
        <f>F16+F18+F22+F26+F32</f>
        <v>58187016</v>
      </c>
    </row>
    <row r="42" spans="1:6" x14ac:dyDescent="0.25">
      <c r="A42" s="15"/>
      <c r="B42" s="13" t="s">
        <v>115</v>
      </c>
      <c r="C42" s="46"/>
      <c r="D42" s="37"/>
      <c r="E42" s="21"/>
      <c r="F42" s="21"/>
    </row>
    <row r="43" spans="1:6" ht="30" x14ac:dyDescent="0.25">
      <c r="A43" s="15" t="s">
        <v>5</v>
      </c>
      <c r="B43" s="13" t="s">
        <v>116</v>
      </c>
      <c r="C43" s="46"/>
      <c r="D43" s="37" t="s">
        <v>24</v>
      </c>
      <c r="E43" s="21"/>
      <c r="F43" s="21"/>
    </row>
    <row r="44" spans="1:6" x14ac:dyDescent="0.25">
      <c r="A44" s="15" t="s">
        <v>6</v>
      </c>
      <c r="B44" s="13" t="s">
        <v>117</v>
      </c>
      <c r="C44" s="46" t="s">
        <v>871</v>
      </c>
      <c r="D44" s="37">
        <v>28</v>
      </c>
      <c r="E44" s="21"/>
      <c r="F44" s="21"/>
    </row>
    <row r="45" spans="1:6" x14ac:dyDescent="0.25">
      <c r="A45" s="15">
        <v>409</v>
      </c>
      <c r="B45" s="13" t="s">
        <v>118</v>
      </c>
      <c r="C45" s="46"/>
      <c r="D45" s="37">
        <v>29</v>
      </c>
      <c r="E45" s="21"/>
      <c r="F45" s="21"/>
    </row>
    <row r="46" spans="1:6" ht="30" x14ac:dyDescent="0.25">
      <c r="A46" s="15">
        <v>41</v>
      </c>
      <c r="B46" s="13" t="s">
        <v>119</v>
      </c>
      <c r="C46" s="46"/>
      <c r="D46" s="37">
        <v>30</v>
      </c>
      <c r="E46" s="21">
        <f>E49</f>
        <v>3898</v>
      </c>
      <c r="F46" s="21">
        <f>F49</f>
        <v>6234</v>
      </c>
    </row>
    <row r="47" spans="1:6" x14ac:dyDescent="0.25">
      <c r="A47" s="15">
        <v>410</v>
      </c>
      <c r="B47" s="13" t="s">
        <v>120</v>
      </c>
      <c r="C47" s="46"/>
      <c r="D47" s="37">
        <v>31</v>
      </c>
      <c r="E47" s="21"/>
      <c r="F47" s="21"/>
    </row>
    <row r="48" spans="1:6" x14ac:dyDescent="0.25">
      <c r="A48" s="15">
        <v>411</v>
      </c>
      <c r="B48" s="13" t="s">
        <v>121</v>
      </c>
      <c r="C48" s="46"/>
      <c r="D48" s="37">
        <v>32</v>
      </c>
      <c r="E48" s="21"/>
      <c r="F48" s="21"/>
    </row>
    <row r="49" spans="1:6" x14ac:dyDescent="0.25">
      <c r="A49" s="15">
        <v>413</v>
      </c>
      <c r="B49" s="13" t="s">
        <v>122</v>
      </c>
      <c r="C49" s="46" t="s">
        <v>872</v>
      </c>
      <c r="D49" s="37">
        <v>33</v>
      </c>
      <c r="E49" s="21">
        <v>3898</v>
      </c>
      <c r="F49" s="21">
        <v>6234</v>
      </c>
    </row>
    <row r="50" spans="1:6" x14ac:dyDescent="0.25">
      <c r="A50" s="15">
        <v>414</v>
      </c>
      <c r="B50" s="13" t="s">
        <v>123</v>
      </c>
      <c r="C50" s="46"/>
      <c r="D50" s="37">
        <v>34</v>
      </c>
      <c r="E50" s="21"/>
      <c r="F50" s="21"/>
    </row>
    <row r="51" spans="1:6" x14ac:dyDescent="0.25">
      <c r="A51" s="15" t="s">
        <v>7</v>
      </c>
      <c r="B51" s="13" t="s">
        <v>124</v>
      </c>
      <c r="C51" s="46"/>
      <c r="D51" s="37">
        <v>35</v>
      </c>
      <c r="E51" s="21"/>
      <c r="F51" s="21"/>
    </row>
    <row r="52" spans="1:6" x14ac:dyDescent="0.25">
      <c r="A52" s="15">
        <v>42</v>
      </c>
      <c r="B52" s="13" t="s">
        <v>326</v>
      </c>
      <c r="C52" s="46"/>
      <c r="D52" s="37">
        <v>36</v>
      </c>
      <c r="E52" s="21">
        <f>E53+E54</f>
        <v>505142</v>
      </c>
      <c r="F52" s="21">
        <f>F53+F54</f>
        <v>167601</v>
      </c>
    </row>
    <row r="53" spans="1:6" ht="15" customHeight="1" x14ac:dyDescent="0.25">
      <c r="A53" s="13" t="s">
        <v>327</v>
      </c>
      <c r="B53" s="13" t="s">
        <v>125</v>
      </c>
      <c r="C53" s="26" t="s">
        <v>873</v>
      </c>
      <c r="D53" s="37">
        <v>37</v>
      </c>
      <c r="E53" s="21">
        <v>505001</v>
      </c>
      <c r="F53" s="21">
        <v>167375</v>
      </c>
    </row>
    <row r="54" spans="1:6" x14ac:dyDescent="0.25">
      <c r="A54" s="15">
        <v>422</v>
      </c>
      <c r="B54" s="13" t="s">
        <v>126</v>
      </c>
      <c r="C54" s="46" t="s">
        <v>872</v>
      </c>
      <c r="D54" s="37">
        <v>38</v>
      </c>
      <c r="E54" s="21">
        <v>141</v>
      </c>
      <c r="F54" s="21">
        <v>226</v>
      </c>
    </row>
    <row r="55" spans="1:6" ht="30" x14ac:dyDescent="0.25">
      <c r="A55" s="15" t="s">
        <v>8</v>
      </c>
      <c r="B55" s="13" t="s">
        <v>127</v>
      </c>
      <c r="C55" s="46"/>
      <c r="D55" s="37" t="s">
        <v>25</v>
      </c>
      <c r="E55" s="21"/>
      <c r="F55" s="21"/>
    </row>
    <row r="56" spans="1:6" x14ac:dyDescent="0.25">
      <c r="A56" s="15">
        <v>430</v>
      </c>
      <c r="B56" s="13" t="s">
        <v>128</v>
      </c>
      <c r="C56" s="46"/>
      <c r="D56" s="37">
        <v>40</v>
      </c>
      <c r="E56" s="21"/>
      <c r="F56" s="21"/>
    </row>
    <row r="57" spans="1:6" x14ac:dyDescent="0.25">
      <c r="A57" s="15">
        <v>431</v>
      </c>
      <c r="B57" s="13" t="s">
        <v>129</v>
      </c>
      <c r="C57" s="46"/>
      <c r="D57" s="37">
        <v>41</v>
      </c>
      <c r="E57" s="21"/>
      <c r="F57" s="21"/>
    </row>
    <row r="58" spans="1:6" ht="30" x14ac:dyDescent="0.25">
      <c r="A58" s="15" t="s">
        <v>9</v>
      </c>
      <c r="B58" s="13" t="s">
        <v>311</v>
      </c>
      <c r="C58" s="46"/>
      <c r="D58" s="37" t="s">
        <v>26</v>
      </c>
      <c r="E58" s="21"/>
      <c r="F58" s="21"/>
    </row>
    <row r="59" spans="1:6" x14ac:dyDescent="0.25">
      <c r="A59" s="15" t="s">
        <v>10</v>
      </c>
      <c r="B59" s="13" t="s">
        <v>130</v>
      </c>
      <c r="C59" s="46"/>
      <c r="D59" s="37">
        <v>43</v>
      </c>
      <c r="E59" s="21"/>
      <c r="F59" s="21"/>
    </row>
    <row r="60" spans="1:6" x14ac:dyDescent="0.25">
      <c r="A60" s="15" t="s">
        <v>11</v>
      </c>
      <c r="B60" s="13" t="s">
        <v>131</v>
      </c>
      <c r="C60" s="46"/>
      <c r="D60" s="37">
        <v>44</v>
      </c>
      <c r="E60" s="21"/>
      <c r="F60" s="21"/>
    </row>
    <row r="61" spans="1:6" x14ac:dyDescent="0.25">
      <c r="A61" s="15" t="s">
        <v>12</v>
      </c>
      <c r="B61" s="13" t="s">
        <v>132</v>
      </c>
      <c r="C61" s="46"/>
      <c r="D61" s="37">
        <v>45</v>
      </c>
      <c r="E61" s="21"/>
      <c r="F61" s="21"/>
    </row>
    <row r="62" spans="1:6" x14ac:dyDescent="0.25">
      <c r="A62" s="15">
        <v>449</v>
      </c>
      <c r="B62" s="13" t="s">
        <v>328</v>
      </c>
      <c r="C62" s="46"/>
      <c r="D62" s="37">
        <v>46</v>
      </c>
      <c r="E62" s="21"/>
      <c r="F62" s="21"/>
    </row>
    <row r="63" spans="1:6" ht="15" customHeight="1" x14ac:dyDescent="0.25">
      <c r="A63" s="15" t="s">
        <v>13</v>
      </c>
      <c r="B63" s="13" t="s">
        <v>133</v>
      </c>
      <c r="C63" s="46"/>
      <c r="D63" s="37">
        <v>47</v>
      </c>
      <c r="E63" s="21"/>
      <c r="F63" s="21"/>
    </row>
    <row r="64" spans="1:6" x14ac:dyDescent="0.25">
      <c r="A64" s="15">
        <v>450</v>
      </c>
      <c r="B64" s="13" t="s">
        <v>134</v>
      </c>
      <c r="C64" s="46"/>
      <c r="D64" s="37">
        <v>48</v>
      </c>
      <c r="E64" s="21"/>
      <c r="F64" s="21"/>
    </row>
    <row r="65" spans="1:10" x14ac:dyDescent="0.25">
      <c r="A65" s="15">
        <v>460</v>
      </c>
      <c r="B65" s="13" t="s">
        <v>135</v>
      </c>
      <c r="C65" s="46"/>
      <c r="D65" s="37">
        <v>49</v>
      </c>
      <c r="E65" s="21"/>
      <c r="F65" s="21"/>
    </row>
    <row r="66" spans="1:10" x14ac:dyDescent="0.25">
      <c r="A66" s="15" t="s">
        <v>14</v>
      </c>
      <c r="B66" s="13" t="s">
        <v>136</v>
      </c>
      <c r="C66" s="46"/>
      <c r="D66" s="37">
        <v>50</v>
      </c>
      <c r="E66" s="21"/>
      <c r="F66" s="21"/>
    </row>
    <row r="67" spans="1:10" x14ac:dyDescent="0.25">
      <c r="A67" s="15" t="s">
        <v>15</v>
      </c>
      <c r="B67" s="13" t="s">
        <v>137</v>
      </c>
      <c r="C67" s="46"/>
      <c r="D67" s="37">
        <v>51</v>
      </c>
      <c r="E67" s="21"/>
      <c r="F67" s="21"/>
    </row>
    <row r="68" spans="1:10" x14ac:dyDescent="0.25">
      <c r="A68" s="15">
        <v>490</v>
      </c>
      <c r="B68" s="13" t="s">
        <v>138</v>
      </c>
      <c r="C68" s="46"/>
      <c r="D68" s="37">
        <v>52</v>
      </c>
      <c r="E68" s="21"/>
      <c r="F68" s="21"/>
    </row>
    <row r="69" spans="1:10" ht="30" x14ac:dyDescent="0.25">
      <c r="A69" s="15"/>
      <c r="B69" s="13" t="s">
        <v>139</v>
      </c>
      <c r="C69" s="46"/>
      <c r="D69" s="37" t="s">
        <v>27</v>
      </c>
      <c r="E69" s="21">
        <f>E46+E52</f>
        <v>509040</v>
      </c>
      <c r="F69" s="21">
        <f>F46+F52</f>
        <v>173835</v>
      </c>
    </row>
    <row r="70" spans="1:10" x14ac:dyDescent="0.25">
      <c r="A70" s="15"/>
      <c r="B70" s="13" t="s">
        <v>140</v>
      </c>
      <c r="C70" s="46"/>
      <c r="D70" s="37"/>
      <c r="E70" s="21">
        <f>E41-E69</f>
        <v>59351113</v>
      </c>
      <c r="F70" s="21">
        <f>F41-F69</f>
        <v>58013181</v>
      </c>
    </row>
    <row r="71" spans="1:10" ht="30" x14ac:dyDescent="0.25">
      <c r="A71" s="15" t="s">
        <v>16</v>
      </c>
      <c r="B71" s="13" t="s">
        <v>141</v>
      </c>
      <c r="C71" s="46" t="s">
        <v>874</v>
      </c>
      <c r="D71" s="37" t="s">
        <v>28</v>
      </c>
      <c r="E71" s="21">
        <f>E74</f>
        <v>36687035</v>
      </c>
      <c r="F71" s="21">
        <v>36841138</v>
      </c>
      <c r="J71" s="27"/>
    </row>
    <row r="72" spans="1:10" x14ac:dyDescent="0.25">
      <c r="A72" s="15">
        <v>510</v>
      </c>
      <c r="B72" s="13" t="s">
        <v>142</v>
      </c>
      <c r="C72" s="46"/>
      <c r="D72" s="37">
        <v>55</v>
      </c>
      <c r="E72" s="21"/>
      <c r="F72" s="21"/>
    </row>
    <row r="73" spans="1:10" x14ac:dyDescent="0.25">
      <c r="A73" s="15">
        <v>519</v>
      </c>
      <c r="B73" s="13" t="s">
        <v>143</v>
      </c>
      <c r="C73" s="46"/>
      <c r="D73" s="37">
        <v>56</v>
      </c>
      <c r="E73" s="21"/>
      <c r="F73" s="21"/>
    </row>
    <row r="74" spans="1:10" x14ac:dyDescent="0.25">
      <c r="A74" s="15">
        <v>512</v>
      </c>
      <c r="B74" s="13" t="s">
        <v>144</v>
      </c>
      <c r="C74" s="46" t="s">
        <v>874</v>
      </c>
      <c r="D74" s="37">
        <v>57</v>
      </c>
      <c r="E74" s="21">
        <v>36687035</v>
      </c>
      <c r="F74" s="21">
        <v>36841138</v>
      </c>
    </row>
    <row r="75" spans="1:10" x14ac:dyDescent="0.25">
      <c r="A75" s="15">
        <v>513</v>
      </c>
      <c r="B75" s="13" t="s">
        <v>145</v>
      </c>
      <c r="C75" s="46"/>
      <c r="D75" s="37">
        <v>58</v>
      </c>
      <c r="E75" s="21"/>
      <c r="F75" s="21"/>
    </row>
    <row r="76" spans="1:10" x14ac:dyDescent="0.25">
      <c r="A76" s="15">
        <v>52</v>
      </c>
      <c r="B76" s="13" t="s">
        <v>146</v>
      </c>
      <c r="C76" s="46"/>
      <c r="D76" s="37">
        <v>59</v>
      </c>
      <c r="E76" s="21"/>
      <c r="F76" s="21"/>
    </row>
    <row r="77" spans="1:10" x14ac:dyDescent="0.25">
      <c r="A77" s="15">
        <v>520</v>
      </c>
      <c r="B77" s="13" t="s">
        <v>147</v>
      </c>
      <c r="C77" s="46"/>
      <c r="D77" s="37">
        <v>60</v>
      </c>
      <c r="E77" s="21"/>
      <c r="F77" s="21"/>
    </row>
    <row r="78" spans="1:10" x14ac:dyDescent="0.25">
      <c r="A78" s="15">
        <v>521</v>
      </c>
      <c r="B78" s="13" t="s">
        <v>148</v>
      </c>
      <c r="C78" s="46"/>
      <c r="D78" s="37">
        <v>61</v>
      </c>
      <c r="E78" s="21"/>
      <c r="F78" s="21"/>
    </row>
    <row r="79" spans="1:10" x14ac:dyDescent="0.25">
      <c r="A79" s="15">
        <v>53</v>
      </c>
      <c r="B79" s="13" t="s">
        <v>149</v>
      </c>
      <c r="C79" s="46" t="s">
        <v>875</v>
      </c>
      <c r="D79" s="37">
        <v>62</v>
      </c>
      <c r="E79" s="21">
        <f>E80</f>
        <v>-12180</v>
      </c>
      <c r="F79" s="21">
        <f>F80</f>
        <v>13593</v>
      </c>
    </row>
    <row r="80" spans="1:10" ht="45" x14ac:dyDescent="0.25">
      <c r="A80" s="15" t="s">
        <v>17</v>
      </c>
      <c r="B80" s="13" t="s">
        <v>312</v>
      </c>
      <c r="C80" s="46" t="s">
        <v>875</v>
      </c>
      <c r="D80" s="37" t="s">
        <v>29</v>
      </c>
      <c r="E80" s="21">
        <v>-12180</v>
      </c>
      <c r="F80" s="21">
        <v>13593</v>
      </c>
      <c r="J80" s="27"/>
    </row>
    <row r="81" spans="1:11" x14ac:dyDescent="0.25">
      <c r="A81" s="15">
        <v>531</v>
      </c>
      <c r="B81" s="13" t="s">
        <v>150</v>
      </c>
      <c r="C81" s="46"/>
      <c r="D81" s="37">
        <v>64</v>
      </c>
      <c r="E81" s="21"/>
      <c r="F81" s="21"/>
    </row>
    <row r="82" spans="1:11" x14ac:dyDescent="0.25">
      <c r="A82" s="15">
        <v>532</v>
      </c>
      <c r="B82" s="13" t="s">
        <v>151</v>
      </c>
      <c r="C82" s="46"/>
      <c r="D82" s="37">
        <v>65</v>
      </c>
      <c r="E82" s="21"/>
      <c r="F82" s="21"/>
    </row>
    <row r="83" spans="1:11" x14ac:dyDescent="0.25">
      <c r="A83" s="15">
        <v>54</v>
      </c>
      <c r="B83" s="13" t="s">
        <v>152</v>
      </c>
      <c r="C83" s="46"/>
      <c r="D83" s="37">
        <v>66</v>
      </c>
      <c r="E83" s="21"/>
      <c r="F83" s="21"/>
    </row>
    <row r="84" spans="1:11" x14ac:dyDescent="0.25">
      <c r="A84" s="15">
        <v>540</v>
      </c>
      <c r="B84" s="13" t="s">
        <v>153</v>
      </c>
      <c r="C84" s="46"/>
      <c r="D84" s="37">
        <v>67</v>
      </c>
      <c r="E84" s="21"/>
      <c r="F84" s="21"/>
    </row>
    <row r="85" spans="1:11" x14ac:dyDescent="0.25">
      <c r="A85" s="15">
        <v>541</v>
      </c>
      <c r="B85" s="13" t="s">
        <v>154</v>
      </c>
      <c r="C85" s="46"/>
      <c r="D85" s="37">
        <v>68</v>
      </c>
      <c r="E85" s="21"/>
      <c r="F85" s="21"/>
    </row>
    <row r="86" spans="1:11" x14ac:dyDescent="0.25">
      <c r="A86" s="15">
        <v>55</v>
      </c>
      <c r="B86" s="13" t="s">
        <v>155</v>
      </c>
      <c r="C86" s="46"/>
      <c r="D86" s="37">
        <v>69</v>
      </c>
      <c r="E86" s="21">
        <f>E87+E88</f>
        <v>22676258</v>
      </c>
      <c r="F86" s="21">
        <f>F87+F88</f>
        <v>21158450</v>
      </c>
    </row>
    <row r="87" spans="1:11" x14ac:dyDescent="0.25">
      <c r="A87" s="15">
        <v>550</v>
      </c>
      <c r="B87" s="13" t="s">
        <v>156</v>
      </c>
      <c r="C87" s="46"/>
      <c r="D87" s="37">
        <v>70</v>
      </c>
      <c r="E87" s="21">
        <v>21158450</v>
      </c>
      <c r="F87" s="21">
        <v>16218989</v>
      </c>
    </row>
    <row r="88" spans="1:11" x14ac:dyDescent="0.25">
      <c r="A88" s="15">
        <v>551</v>
      </c>
      <c r="B88" s="13" t="s">
        <v>157</v>
      </c>
      <c r="C88" s="46"/>
      <c r="D88" s="37">
        <v>71</v>
      </c>
      <c r="E88" s="35">
        <f>'2'!E88</f>
        <v>1517808</v>
      </c>
      <c r="F88" s="35">
        <v>4939461</v>
      </c>
    </row>
    <row r="89" spans="1:11" x14ac:dyDescent="0.25">
      <c r="A89" s="15">
        <v>56</v>
      </c>
      <c r="B89" s="13" t="s">
        <v>158</v>
      </c>
      <c r="C89" s="46"/>
      <c r="D89" s="37">
        <v>72</v>
      </c>
      <c r="E89" s="21"/>
      <c r="F89" s="21"/>
    </row>
    <row r="90" spans="1:11" x14ac:dyDescent="0.25">
      <c r="A90" s="15">
        <v>560</v>
      </c>
      <c r="B90" s="13" t="s">
        <v>159</v>
      </c>
      <c r="C90" s="46"/>
      <c r="D90" s="37">
        <v>73</v>
      </c>
      <c r="E90" s="21"/>
      <c r="F90" s="21"/>
      <c r="K90" s="27"/>
    </row>
    <row r="91" spans="1:11" x14ac:dyDescent="0.25">
      <c r="A91" s="15">
        <v>561</v>
      </c>
      <c r="B91" s="13" t="s">
        <v>160</v>
      </c>
      <c r="C91" s="46"/>
      <c r="D91" s="37">
        <v>74</v>
      </c>
      <c r="E91" s="21"/>
      <c r="F91" s="21"/>
    </row>
    <row r="92" spans="1:11" ht="30" x14ac:dyDescent="0.25">
      <c r="A92" s="15"/>
      <c r="B92" s="13" t="s">
        <v>161</v>
      </c>
      <c r="C92" s="46"/>
      <c r="D92" s="37" t="s">
        <v>30</v>
      </c>
      <c r="E92" s="21">
        <f>E71+E79+E86</f>
        <v>59351113</v>
      </c>
      <c r="F92" s="21">
        <f>F71+F79+F86</f>
        <v>58013181</v>
      </c>
      <c r="I92" s="27"/>
    </row>
    <row r="93" spans="1:11" x14ac:dyDescent="0.25">
      <c r="A93" s="15"/>
      <c r="B93" s="13" t="s">
        <v>162</v>
      </c>
      <c r="C93" s="46" t="s">
        <v>874</v>
      </c>
      <c r="D93" s="37">
        <v>76</v>
      </c>
      <c r="E93" s="21">
        <v>3739326</v>
      </c>
      <c r="F93" s="21">
        <v>3749012</v>
      </c>
    </row>
    <row r="94" spans="1:11" ht="30" x14ac:dyDescent="0.25">
      <c r="A94" s="15"/>
      <c r="B94" s="13" t="s">
        <v>163</v>
      </c>
      <c r="C94" s="14"/>
      <c r="D94" s="37">
        <v>77</v>
      </c>
      <c r="E94" s="32">
        <v>15.8721</v>
      </c>
      <c r="F94" s="32">
        <v>15.474299999999999</v>
      </c>
    </row>
    <row r="95" spans="1:11" x14ac:dyDescent="0.25">
      <c r="A95" s="15"/>
      <c r="B95" s="13" t="s">
        <v>164</v>
      </c>
      <c r="C95" s="14"/>
      <c r="D95" s="37"/>
      <c r="E95" s="21"/>
      <c r="F95" s="21"/>
    </row>
    <row r="96" spans="1:11" x14ac:dyDescent="0.25">
      <c r="A96" s="15">
        <v>98</v>
      </c>
      <c r="B96" s="13" t="s">
        <v>165</v>
      </c>
      <c r="C96" s="14"/>
      <c r="D96" s="37">
        <v>78</v>
      </c>
      <c r="E96" s="21">
        <v>0</v>
      </c>
      <c r="F96" s="21">
        <v>0</v>
      </c>
    </row>
    <row r="97" spans="1:7" x14ac:dyDescent="0.25">
      <c r="A97" s="15">
        <v>99</v>
      </c>
      <c r="B97" s="13" t="s">
        <v>166</v>
      </c>
      <c r="C97" s="14"/>
      <c r="D97" s="37">
        <v>79</v>
      </c>
      <c r="E97" s="21">
        <v>0</v>
      </c>
      <c r="F97" s="21">
        <v>0</v>
      </c>
    </row>
    <row r="99" spans="1:7" ht="23.25" customHeight="1" x14ac:dyDescent="0.25">
      <c r="A99" s="17" t="s">
        <v>83</v>
      </c>
      <c r="B99" s="174" t="s">
        <v>85</v>
      </c>
      <c r="C99" s="174"/>
      <c r="D99" s="4" t="s">
        <v>84</v>
      </c>
      <c r="E99" s="175" t="s">
        <v>86</v>
      </c>
      <c r="F99" s="175"/>
      <c r="G99" s="175"/>
    </row>
    <row r="100" spans="1:7" x14ac:dyDescent="0.25">
      <c r="A100" s="17" t="s">
        <v>928</v>
      </c>
      <c r="B100" s="176" t="s">
        <v>883</v>
      </c>
      <c r="C100" s="176"/>
      <c r="D100" s="4"/>
      <c r="E100" s="177" t="s">
        <v>340</v>
      </c>
      <c r="F100" s="177"/>
      <c r="G100" s="177"/>
    </row>
  </sheetData>
  <mergeCells count="4">
    <mergeCell ref="B99:C99"/>
    <mergeCell ref="E99:G99"/>
    <mergeCell ref="B100:C100"/>
    <mergeCell ref="E100:G100"/>
  </mergeCells>
  <pageMargins left="0.70866141732283472" right="0.70866141732283472" top="0.74803149606299213" bottom="0.74803149606299213" header="0.31496062992125984" footer="0.31496062992125984"/>
  <pageSetup paperSize="9" scale="83" fitToWidth="2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C39" sqref="C39"/>
    </sheetView>
  </sheetViews>
  <sheetFormatPr defaultColWidth="8" defaultRowHeight="12.75" customHeight="1" x14ac:dyDescent="0.2"/>
  <cols>
    <col min="1" max="1" width="31.42578125" style="47" customWidth="1"/>
    <col min="2" max="2" width="17.85546875" style="47" customWidth="1"/>
    <col min="3" max="3" width="20" style="47" customWidth="1"/>
    <col min="4" max="4" width="16" style="47" customWidth="1"/>
    <col min="5" max="5" width="19.7109375" style="47" customWidth="1"/>
    <col min="6" max="6" width="14.140625" style="47" customWidth="1"/>
    <col min="7" max="7" width="15" style="47" customWidth="1"/>
    <col min="8" max="8" width="10.140625" style="47" customWidth="1"/>
    <col min="9" max="9" width="11.42578125" style="47" hidden="1" customWidth="1"/>
    <col min="10" max="256" width="9.140625" style="47" customWidth="1"/>
    <col min="257" max="16384" width="8" style="99"/>
  </cols>
  <sheetData>
    <row r="1" spans="1:7" x14ac:dyDescent="0.2">
      <c r="A1" s="153" t="s">
        <v>934</v>
      </c>
    </row>
    <row r="2" spans="1:7" x14ac:dyDescent="0.2">
      <c r="A2" s="47" t="str">
        <f>'[1]1'!A2</f>
        <v xml:space="preserve">Registarski broj investicionog fonda: </v>
      </c>
    </row>
    <row r="3" spans="1:7" x14ac:dyDescent="0.2">
      <c r="A3" s="47" t="str">
        <f>'[1]1'!A3</f>
        <v>Naziv društva za upravljanje investicionim fondom: Društvo za upravljanje investicionim fondovima Kristal invest A.D. Banja Luka</v>
      </c>
    </row>
    <row r="4" spans="1:7" x14ac:dyDescent="0.2">
      <c r="A4" s="47" t="str">
        <f>'[1]1'!A4</f>
        <v>Matični broj društva za upravljanje investicionim fondom: 01935615</v>
      </c>
    </row>
    <row r="5" spans="1:7" x14ac:dyDescent="0.2">
      <c r="A5" s="47" t="str">
        <f>'[1]1'!A5</f>
        <v>JIB društva za upravljanje investicionim fondom: 4400819920004</v>
      </c>
    </row>
    <row r="6" spans="1:7" x14ac:dyDescent="0.2">
      <c r="A6" s="47" t="str">
        <f>'[1]1'!A6</f>
        <v>JIB zatvorenog investicionog fonda: JP-M-6</v>
      </c>
    </row>
    <row r="9" spans="1:7" x14ac:dyDescent="0.2">
      <c r="A9" s="191" t="s">
        <v>515</v>
      </c>
      <c r="B9" s="191"/>
      <c r="C9" s="191"/>
      <c r="D9" s="191"/>
      <c r="E9" s="191"/>
      <c r="F9" s="191"/>
      <c r="G9" s="191"/>
    </row>
    <row r="10" spans="1:7" x14ac:dyDescent="0.2">
      <c r="A10" s="191" t="s">
        <v>885</v>
      </c>
      <c r="B10" s="191"/>
      <c r="C10" s="191"/>
      <c r="D10" s="191"/>
      <c r="E10" s="191"/>
      <c r="F10" s="191"/>
      <c r="G10" s="191"/>
    </row>
    <row r="11" spans="1:7" x14ac:dyDescent="0.2">
      <c r="B11" s="105"/>
      <c r="C11" s="105"/>
      <c r="D11" s="105"/>
      <c r="E11" s="105"/>
      <c r="F11" s="105"/>
      <c r="G11" s="105"/>
    </row>
    <row r="12" spans="1:7" x14ac:dyDescent="0.2">
      <c r="A12" s="90" t="s">
        <v>726</v>
      </c>
    </row>
    <row r="13" spans="1:7" x14ac:dyDescent="0.2">
      <c r="A13" s="90"/>
    </row>
    <row r="14" spans="1:7" s="64" customFormat="1" ht="38.25" customHeight="1" x14ac:dyDescent="0.2">
      <c r="A14" s="66" t="s">
        <v>725</v>
      </c>
      <c r="B14" s="66" t="s">
        <v>724</v>
      </c>
      <c r="C14" s="66" t="s">
        <v>723</v>
      </c>
      <c r="D14" s="66" t="s">
        <v>722</v>
      </c>
      <c r="E14" s="66" t="s">
        <v>721</v>
      </c>
      <c r="F14" s="66" t="s">
        <v>720</v>
      </c>
    </row>
    <row r="15" spans="1:7" x14ac:dyDescent="0.2">
      <c r="A15" s="117"/>
      <c r="B15" s="118"/>
      <c r="C15" s="118"/>
      <c r="D15" s="118"/>
      <c r="E15" s="119"/>
      <c r="F15" s="119"/>
    </row>
    <row r="16" spans="1:7" x14ac:dyDescent="0.2">
      <c r="A16" s="90"/>
    </row>
    <row r="17" spans="1:7" ht="37.5" customHeight="1" x14ac:dyDescent="0.2">
      <c r="A17" s="111" t="s">
        <v>83</v>
      </c>
      <c r="B17" s="111" t="s">
        <v>85</v>
      </c>
      <c r="D17" s="111" t="s">
        <v>84</v>
      </c>
      <c r="E17" s="211" t="s">
        <v>86</v>
      </c>
      <c r="F17" s="211"/>
      <c r="G17" s="211"/>
    </row>
    <row r="18" spans="1:7" ht="33" customHeight="1" x14ac:dyDescent="0.2">
      <c r="A18" s="111" t="s">
        <v>932</v>
      </c>
      <c r="B18" s="112" t="s">
        <v>883</v>
      </c>
      <c r="E18" s="210" t="s">
        <v>340</v>
      </c>
      <c r="F18" s="210"/>
      <c r="G18" s="210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91"/>
      <c r="D25" s="191"/>
      <c r="E25" s="191"/>
    </row>
    <row r="26" spans="1:7" x14ac:dyDescent="0.2">
      <c r="C26" s="191"/>
      <c r="D26" s="191"/>
      <c r="E26" s="191"/>
    </row>
    <row r="27" spans="1:7" x14ac:dyDescent="0.2">
      <c r="C27" s="191"/>
      <c r="D27" s="191"/>
      <c r="E27" s="191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B18" sqref="B18"/>
    </sheetView>
  </sheetViews>
  <sheetFormatPr defaultColWidth="8" defaultRowHeight="12.75" customHeight="1" x14ac:dyDescent="0.2"/>
  <cols>
    <col min="1" max="1" width="31.42578125" style="47" customWidth="1"/>
    <col min="2" max="2" width="17.85546875" style="47" customWidth="1"/>
    <col min="3" max="3" width="20" style="47" customWidth="1"/>
    <col min="4" max="4" width="16" style="47" customWidth="1"/>
    <col min="5" max="5" width="19.7109375" style="47" customWidth="1"/>
    <col min="6" max="6" width="14.140625" style="47" customWidth="1"/>
    <col min="7" max="7" width="15" style="47" customWidth="1"/>
    <col min="8" max="8" width="10.140625" style="47" customWidth="1"/>
    <col min="9" max="9" width="11.42578125" style="47" hidden="1" customWidth="1"/>
    <col min="10" max="256" width="9.140625" style="47" customWidth="1"/>
    <col min="257" max="16384" width="8" style="99"/>
  </cols>
  <sheetData>
    <row r="1" spans="1:7" x14ac:dyDescent="0.2">
      <c r="A1" s="153" t="s">
        <v>934</v>
      </c>
    </row>
    <row r="2" spans="1:7" x14ac:dyDescent="0.2">
      <c r="A2" s="47" t="str">
        <f>'[1]1'!A2</f>
        <v xml:space="preserve">Registarski broj investicionog fonda: </v>
      </c>
    </row>
    <row r="3" spans="1:7" x14ac:dyDescent="0.2">
      <c r="A3" s="47" t="str">
        <f>'[1]1'!A3</f>
        <v>Naziv društva za upravljanje investicionim fondom: Društvo za upravljanje investicionim fondovima Kristal invest A.D. Banja Luka</v>
      </c>
    </row>
    <row r="4" spans="1:7" x14ac:dyDescent="0.2">
      <c r="A4" s="47" t="str">
        <f>'[1]1'!A4</f>
        <v>Matični broj društva za upravljanje investicionim fondom: 01935615</v>
      </c>
    </row>
    <row r="5" spans="1:7" x14ac:dyDescent="0.2">
      <c r="A5" s="47" t="str">
        <f>'[1]1'!A5</f>
        <v>JIB društva za upravljanje investicionim fondom: 4400819920004</v>
      </c>
    </row>
    <row r="6" spans="1:7" x14ac:dyDescent="0.2">
      <c r="A6" s="47" t="str">
        <f>'[1]1'!A6</f>
        <v>JIB zatvorenog investicionog fonda: JP-M-6</v>
      </c>
    </row>
    <row r="9" spans="1:7" x14ac:dyDescent="0.2">
      <c r="A9" s="191" t="s">
        <v>515</v>
      </c>
      <c r="B9" s="191"/>
      <c r="C9" s="191"/>
      <c r="D9" s="191"/>
      <c r="E9" s="191"/>
      <c r="F9" s="191"/>
      <c r="G9" s="191"/>
    </row>
    <row r="10" spans="1:7" x14ac:dyDescent="0.2">
      <c r="A10" s="191" t="s">
        <v>890</v>
      </c>
      <c r="B10" s="191"/>
      <c r="C10" s="191"/>
      <c r="D10" s="191"/>
      <c r="E10" s="191"/>
      <c r="F10" s="191"/>
      <c r="G10" s="191"/>
    </row>
    <row r="11" spans="1:7" x14ac:dyDescent="0.2">
      <c r="B11" s="105"/>
      <c r="C11" s="105"/>
      <c r="D11" s="105"/>
      <c r="E11" s="105"/>
      <c r="F11" s="105"/>
      <c r="G11" s="105"/>
    </row>
    <row r="12" spans="1:7" x14ac:dyDescent="0.2">
      <c r="A12" s="90" t="s">
        <v>731</v>
      </c>
    </row>
    <row r="13" spans="1:7" x14ac:dyDescent="0.2">
      <c r="A13" s="90"/>
    </row>
    <row r="14" spans="1:7" s="64" customFormat="1" ht="38.25" customHeight="1" x14ac:dyDescent="0.2">
      <c r="A14" s="66" t="s">
        <v>725</v>
      </c>
      <c r="B14" s="66" t="s">
        <v>730</v>
      </c>
      <c r="C14" s="66" t="s">
        <v>724</v>
      </c>
      <c r="D14" s="66" t="s">
        <v>729</v>
      </c>
      <c r="E14" s="66" t="s">
        <v>728</v>
      </c>
      <c r="F14" s="66" t="s">
        <v>727</v>
      </c>
    </row>
    <row r="15" spans="1:7" x14ac:dyDescent="0.2">
      <c r="A15" s="117"/>
      <c r="B15" s="120"/>
      <c r="C15" s="118"/>
      <c r="D15" s="118"/>
      <c r="E15" s="119"/>
      <c r="F15" s="118"/>
    </row>
    <row r="16" spans="1:7" x14ac:dyDescent="0.2">
      <c r="A16" s="90"/>
    </row>
    <row r="17" spans="1:7" ht="37.5" customHeight="1" x14ac:dyDescent="0.2">
      <c r="A17" s="111" t="s">
        <v>83</v>
      </c>
      <c r="B17" s="111" t="s">
        <v>85</v>
      </c>
      <c r="D17" s="111" t="s">
        <v>84</v>
      </c>
      <c r="E17" s="211" t="s">
        <v>86</v>
      </c>
      <c r="F17" s="211"/>
      <c r="G17" s="211"/>
    </row>
    <row r="18" spans="1:7" ht="33" customHeight="1" x14ac:dyDescent="0.2">
      <c r="A18" s="111" t="s">
        <v>932</v>
      </c>
      <c r="B18" s="112" t="s">
        <v>883</v>
      </c>
      <c r="E18" s="210" t="s">
        <v>340</v>
      </c>
      <c r="F18" s="210"/>
      <c r="G18" s="210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91"/>
      <c r="D25" s="191"/>
      <c r="E25" s="191"/>
    </row>
    <row r="26" spans="1:7" x14ac:dyDescent="0.2">
      <c r="C26" s="191"/>
      <c r="D26" s="191"/>
      <c r="E26" s="191"/>
    </row>
    <row r="27" spans="1:7" x14ac:dyDescent="0.2">
      <c r="C27" s="191"/>
      <c r="D27" s="191"/>
      <c r="E27" s="191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30" sqref="D30"/>
    </sheetView>
  </sheetViews>
  <sheetFormatPr defaultColWidth="8" defaultRowHeight="12.75" customHeight="1" x14ac:dyDescent="0.2"/>
  <cols>
    <col min="1" max="1" width="8.85546875" style="47" customWidth="1"/>
    <col min="2" max="2" width="7.5703125" style="47" customWidth="1"/>
    <col min="3" max="3" width="29.28515625" style="47" customWidth="1"/>
    <col min="4" max="4" width="28.7109375" style="47" customWidth="1"/>
    <col min="5" max="5" width="22.42578125" style="47" customWidth="1"/>
    <col min="6" max="6" width="7.28515625" style="47" customWidth="1"/>
    <col min="7" max="7" width="18.5703125" style="47" customWidth="1"/>
    <col min="8" max="8" width="15.42578125" style="47" customWidth="1"/>
    <col min="9" max="256" width="9.140625" style="47" customWidth="1"/>
    <col min="257" max="16384" width="8" style="99"/>
  </cols>
  <sheetData>
    <row r="1" spans="2:11" x14ac:dyDescent="0.2">
      <c r="B1" s="153" t="s">
        <v>934</v>
      </c>
    </row>
    <row r="2" spans="2:11" x14ac:dyDescent="0.2">
      <c r="B2" s="47" t="str">
        <f>'[1]1'!A2</f>
        <v xml:space="preserve">Registarski broj investicionog fonda: </v>
      </c>
      <c r="G2" s="121"/>
      <c r="H2" s="121"/>
      <c r="I2" s="121"/>
      <c r="J2" s="121"/>
      <c r="K2" s="121"/>
    </row>
    <row r="3" spans="2:11" x14ac:dyDescent="0.2">
      <c r="B3" s="47" t="str">
        <f>'[1]1'!A3</f>
        <v>Naziv društva za upravljanje investicionim fondom: Društvo za upravljanje investicionim fondovima Kristal invest A.D. Banja Luka</v>
      </c>
      <c r="G3" s="121"/>
      <c r="H3" s="121"/>
      <c r="I3" s="121"/>
      <c r="J3" s="121"/>
      <c r="K3" s="121"/>
    </row>
    <row r="4" spans="2:11" x14ac:dyDescent="0.2">
      <c r="B4" s="47" t="str">
        <f>'[1]1'!A4</f>
        <v>Matični broj društva za upravljanje investicionim fondom: 01935615</v>
      </c>
    </row>
    <row r="5" spans="2:11" x14ac:dyDescent="0.2">
      <c r="B5" s="47" t="str">
        <f>'[1]1'!A5</f>
        <v>JIB društva za upravljanje investicionim fondom: 4400819920004</v>
      </c>
    </row>
    <row r="6" spans="2:11" x14ac:dyDescent="0.2">
      <c r="B6" s="47" t="str">
        <f>'[1]1'!A6</f>
        <v>JIB zatvorenog investicionog fonda: JP-M-6</v>
      </c>
    </row>
    <row r="11" spans="2:11" x14ac:dyDescent="0.2">
      <c r="B11" s="191" t="s">
        <v>739</v>
      </c>
      <c r="C11" s="191"/>
      <c r="D11" s="191"/>
      <c r="E11" s="191"/>
    </row>
    <row r="12" spans="2:11" x14ac:dyDescent="0.2">
      <c r="B12" s="191" t="s">
        <v>892</v>
      </c>
      <c r="C12" s="191"/>
      <c r="D12" s="191"/>
      <c r="E12" s="191"/>
    </row>
    <row r="16" spans="2:11" ht="25.5" customHeight="1" x14ac:dyDescent="0.2">
      <c r="B16" s="66" t="s">
        <v>80</v>
      </c>
      <c r="C16" s="66" t="s">
        <v>513</v>
      </c>
      <c r="D16" s="66" t="s">
        <v>508</v>
      </c>
      <c r="E16" s="66" t="s">
        <v>506</v>
      </c>
    </row>
    <row r="17" spans="1:7" ht="15" customHeight="1" x14ac:dyDescent="0.2">
      <c r="B17" s="70">
        <v>1</v>
      </c>
      <c r="C17" s="106">
        <v>2</v>
      </c>
      <c r="D17" s="106">
        <v>3</v>
      </c>
      <c r="E17" s="106">
        <v>4</v>
      </c>
    </row>
    <row r="18" spans="1:7" ht="20.100000000000001" customHeight="1" x14ac:dyDescent="0.2">
      <c r="B18" s="66" t="s">
        <v>343</v>
      </c>
      <c r="C18" s="68" t="s">
        <v>738</v>
      </c>
      <c r="D18" s="109">
        <v>48962619.600000001</v>
      </c>
      <c r="E18" s="122">
        <v>81.795000000000002</v>
      </c>
    </row>
    <row r="19" spans="1:7" ht="20.100000000000001" customHeight="1" x14ac:dyDescent="0.2">
      <c r="B19" s="66" t="s">
        <v>342</v>
      </c>
      <c r="C19" s="68" t="s">
        <v>737</v>
      </c>
      <c r="D19" s="109">
        <v>3724255.2</v>
      </c>
      <c r="E19" s="122">
        <v>6.2215999999999996</v>
      </c>
    </row>
    <row r="20" spans="1:7" ht="20.100000000000001" customHeight="1" x14ac:dyDescent="0.2">
      <c r="B20" s="66" t="s">
        <v>341</v>
      </c>
      <c r="C20" s="68" t="s">
        <v>615</v>
      </c>
      <c r="D20" s="109"/>
      <c r="E20" s="122"/>
    </row>
    <row r="21" spans="1:7" ht="20.100000000000001" customHeight="1" x14ac:dyDescent="0.2">
      <c r="B21" s="66" t="s">
        <v>44</v>
      </c>
      <c r="C21" s="68" t="s">
        <v>736</v>
      </c>
      <c r="D21" s="109">
        <v>3271686.83</v>
      </c>
      <c r="E21" s="122">
        <v>5.4656000000000002</v>
      </c>
    </row>
    <row r="22" spans="1:7" ht="20.100000000000001" customHeight="1" x14ac:dyDescent="0.2">
      <c r="B22" s="66" t="s">
        <v>622</v>
      </c>
      <c r="C22" s="68" t="s">
        <v>735</v>
      </c>
      <c r="D22" s="109">
        <v>3103493.74</v>
      </c>
      <c r="E22" s="122">
        <v>5.1845999999999997</v>
      </c>
    </row>
    <row r="23" spans="1:7" ht="20.100000000000001" customHeight="1" x14ac:dyDescent="0.2">
      <c r="B23" s="66" t="s">
        <v>74</v>
      </c>
      <c r="C23" s="68" t="s">
        <v>734</v>
      </c>
      <c r="D23" s="109">
        <v>798097.48</v>
      </c>
      <c r="E23" s="122">
        <v>1.3332999999999999</v>
      </c>
    </row>
    <row r="24" spans="1:7" ht="20.100000000000001" customHeight="1" x14ac:dyDescent="0.2">
      <c r="B24" s="66"/>
      <c r="C24" s="68" t="s">
        <v>733</v>
      </c>
      <c r="D24" s="109">
        <f>SUM(D18:D23)</f>
        <v>59860152.850000001</v>
      </c>
      <c r="E24" s="122">
        <f>SUM(E18:E23)</f>
        <v>100.00009999999999</v>
      </c>
      <c r="F24" s="123"/>
    </row>
    <row r="25" spans="1:7" ht="24" customHeight="1" x14ac:dyDescent="0.2"/>
    <row r="26" spans="1:7" ht="31.5" customHeight="1" x14ac:dyDescent="0.2">
      <c r="A26" s="111" t="s">
        <v>83</v>
      </c>
      <c r="B26" s="111"/>
      <c r="C26" s="124"/>
      <c r="D26" s="111" t="s">
        <v>732</v>
      </c>
      <c r="E26" s="211" t="s">
        <v>86</v>
      </c>
      <c r="F26" s="211"/>
      <c r="G26" s="211"/>
    </row>
    <row r="27" spans="1:7" ht="35.25" customHeight="1" x14ac:dyDescent="0.2">
      <c r="A27" s="111" t="s">
        <v>932</v>
      </c>
      <c r="B27" s="111"/>
      <c r="C27" s="124"/>
      <c r="D27" s="173" t="s">
        <v>935</v>
      </c>
      <c r="E27" s="218" t="s">
        <v>340</v>
      </c>
      <c r="F27" s="218"/>
      <c r="G27" s="218"/>
    </row>
    <row r="28" spans="1:7" ht="14.25" customHeight="1" x14ac:dyDescent="0.2">
      <c r="A28" s="124"/>
      <c r="C28" s="124"/>
      <c r="D28" s="124"/>
      <c r="E28" s="124"/>
      <c r="F28" s="124"/>
      <c r="G28" s="124"/>
    </row>
    <row r="29" spans="1:7" x14ac:dyDescent="0.2">
      <c r="A29" s="124"/>
      <c r="B29" s="124"/>
      <c r="C29" s="124"/>
      <c r="D29" s="124"/>
      <c r="E29" s="124"/>
      <c r="F29" s="124"/>
      <c r="G29" s="124"/>
    </row>
    <row r="30" spans="1:7" x14ac:dyDescent="0.2">
      <c r="A30" s="124"/>
      <c r="B30" s="124"/>
      <c r="C30" s="124"/>
      <c r="D30" s="124"/>
      <c r="E30" s="124"/>
      <c r="F30" s="124"/>
      <c r="G30" s="124"/>
    </row>
    <row r="31" spans="1:7" x14ac:dyDescent="0.2">
      <c r="A31" s="124"/>
      <c r="B31" s="124"/>
      <c r="C31" s="124"/>
      <c r="D31" s="124"/>
      <c r="E31" s="124"/>
      <c r="F31" s="124"/>
      <c r="G31" s="124"/>
    </row>
    <row r="32" spans="1:7" x14ac:dyDescent="0.2">
      <c r="A32" s="124"/>
      <c r="B32" s="124"/>
      <c r="C32" s="124"/>
      <c r="D32" s="124"/>
      <c r="E32" s="124"/>
      <c r="F32" s="124"/>
      <c r="G32" s="124"/>
    </row>
    <row r="33" spans="1:7" x14ac:dyDescent="0.2">
      <c r="A33" s="124"/>
      <c r="B33" s="124"/>
      <c r="C33" s="124"/>
      <c r="D33" s="124"/>
      <c r="E33" s="124"/>
      <c r="F33" s="124"/>
      <c r="G33" s="124"/>
    </row>
    <row r="34" spans="1:7" x14ac:dyDescent="0.2">
      <c r="A34" s="124"/>
      <c r="B34" s="124"/>
      <c r="C34" s="124"/>
      <c r="D34" s="124"/>
      <c r="E34" s="124"/>
      <c r="F34" s="124"/>
      <c r="G34" s="124"/>
    </row>
    <row r="35" spans="1:7" x14ac:dyDescent="0.2">
      <c r="A35" s="124"/>
      <c r="B35" s="124"/>
      <c r="C35" s="124"/>
      <c r="D35" s="124"/>
      <c r="E35" s="124"/>
      <c r="F35" s="124"/>
      <c r="G35" s="124"/>
    </row>
    <row r="42" spans="1:7" ht="22.5" customHeight="1" x14ac:dyDescent="0.2">
      <c r="B42" s="191"/>
      <c r="C42" s="191"/>
      <c r="D42" s="191"/>
      <c r="E42" s="191"/>
    </row>
    <row r="43" spans="1:7" x14ac:dyDescent="0.2">
      <c r="B43" s="191"/>
      <c r="C43" s="191"/>
      <c r="D43" s="191"/>
      <c r="E43" s="191"/>
    </row>
    <row r="44" spans="1:7" x14ac:dyDescent="0.2">
      <c r="B44" s="191"/>
      <c r="C44" s="191"/>
      <c r="D44" s="191"/>
      <c r="E44" s="191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sqref="A1:H27"/>
    </sheetView>
  </sheetViews>
  <sheetFormatPr defaultColWidth="8" defaultRowHeight="12.75" customHeight="1" x14ac:dyDescent="0.2"/>
  <cols>
    <col min="1" max="1" width="8.85546875" style="47" customWidth="1"/>
    <col min="2" max="2" width="18.140625" style="47" customWidth="1"/>
    <col min="3" max="3" width="29.28515625" style="47" customWidth="1"/>
    <col min="4" max="4" width="28.7109375" style="47" customWidth="1"/>
    <col min="5" max="5" width="22.42578125" style="47" customWidth="1"/>
    <col min="6" max="6" width="15.140625" style="47" customWidth="1"/>
    <col min="7" max="7" width="18.5703125" style="47" customWidth="1"/>
    <col min="8" max="8" width="15.42578125" style="47" customWidth="1"/>
    <col min="9" max="256" width="9.140625" style="47" customWidth="1"/>
    <col min="257" max="16384" width="8" style="99"/>
  </cols>
  <sheetData>
    <row r="1" spans="1:11" x14ac:dyDescent="0.2">
      <c r="A1" s="153" t="s">
        <v>934</v>
      </c>
    </row>
    <row r="2" spans="1:11" x14ac:dyDescent="0.2">
      <c r="A2" s="47" t="str">
        <f>'[1]1'!A2</f>
        <v xml:space="preserve">Registarski broj investicionog fonda: </v>
      </c>
      <c r="G2" s="121"/>
      <c r="H2" s="121"/>
      <c r="I2" s="121"/>
      <c r="J2" s="121"/>
      <c r="K2" s="121"/>
    </row>
    <row r="3" spans="1:11" x14ac:dyDescent="0.2">
      <c r="A3" s="47" t="str">
        <f>'[1]1'!A3</f>
        <v>Naziv društva za upravljanje investicionim fondom: Društvo za upravljanje investicionim fondovima Kristal invest A.D. Banja Luka</v>
      </c>
      <c r="G3" s="121"/>
      <c r="H3" s="121"/>
      <c r="I3" s="121"/>
      <c r="J3" s="121"/>
      <c r="K3" s="121"/>
    </row>
    <row r="4" spans="1:11" x14ac:dyDescent="0.2">
      <c r="A4" s="47" t="str">
        <f>'[1]1'!A4</f>
        <v>Matični broj društva za upravljanje investicionim fondom: 01935615</v>
      </c>
    </row>
    <row r="5" spans="1:11" x14ac:dyDescent="0.2">
      <c r="A5" s="47" t="str">
        <f>'[1]1'!A5</f>
        <v>JIB društva za upravljanje investicionim fondom: 4400819920004</v>
      </c>
    </row>
    <row r="6" spans="1:11" x14ac:dyDescent="0.2">
      <c r="A6" s="47" t="str">
        <f>'[1]1'!A6</f>
        <v>JIB zatvorenog investicionog fonda: JP-M-6</v>
      </c>
    </row>
    <row r="11" spans="1:11" x14ac:dyDescent="0.2">
      <c r="B11" s="191" t="s">
        <v>745</v>
      </c>
      <c r="C11" s="191"/>
      <c r="D11" s="191"/>
      <c r="E11" s="191"/>
      <c r="F11" s="191"/>
      <c r="G11" s="191"/>
      <c r="H11" s="191"/>
    </row>
    <row r="12" spans="1:11" x14ac:dyDescent="0.2">
      <c r="B12" s="191" t="s">
        <v>893</v>
      </c>
      <c r="C12" s="191"/>
      <c r="D12" s="191"/>
      <c r="E12" s="191"/>
      <c r="F12" s="191"/>
      <c r="G12" s="191"/>
      <c r="H12" s="191"/>
    </row>
    <row r="15" spans="1:11" x14ac:dyDescent="0.2">
      <c r="B15" s="47" t="s">
        <v>744</v>
      </c>
    </row>
    <row r="16" spans="1:11" ht="38.25" customHeight="1" x14ac:dyDescent="0.2">
      <c r="B16" s="66" t="s">
        <v>741</v>
      </c>
      <c r="C16" s="66" t="s">
        <v>743</v>
      </c>
      <c r="D16" s="66" t="s">
        <v>724</v>
      </c>
      <c r="E16" s="66" t="s">
        <v>729</v>
      </c>
      <c r="F16" s="66" t="s">
        <v>740</v>
      </c>
      <c r="G16" s="66" t="s">
        <v>720</v>
      </c>
      <c r="H16" s="66" t="s">
        <v>742</v>
      </c>
    </row>
    <row r="17" spans="1:8" ht="15" customHeight="1" x14ac:dyDescent="0.2">
      <c r="B17" s="70"/>
      <c r="C17" s="106"/>
      <c r="D17" s="125"/>
      <c r="E17" s="125"/>
      <c r="F17" s="119"/>
      <c r="G17" s="119"/>
      <c r="H17" s="118"/>
    </row>
    <row r="18" spans="1:8" ht="20.100000000000001" customHeight="1" x14ac:dyDescent="0.2"/>
    <row r="19" spans="1:8" ht="20.100000000000001" customHeight="1" x14ac:dyDescent="0.2">
      <c r="B19" s="47" t="s">
        <v>857</v>
      </c>
    </row>
    <row r="20" spans="1:8" ht="45" customHeight="1" x14ac:dyDescent="0.2">
      <c r="B20" s="66" t="s">
        <v>741</v>
      </c>
      <c r="C20" s="66" t="s">
        <v>724</v>
      </c>
      <c r="D20" s="66" t="s">
        <v>729</v>
      </c>
      <c r="E20" s="66" t="s">
        <v>740</v>
      </c>
      <c r="F20" s="66" t="s">
        <v>720</v>
      </c>
    </row>
    <row r="21" spans="1:8" ht="20.100000000000001" customHeight="1" x14ac:dyDescent="0.2">
      <c r="B21" s="120"/>
      <c r="C21" s="120"/>
      <c r="D21" s="120"/>
      <c r="E21" s="120"/>
      <c r="F21" s="120"/>
    </row>
    <row r="22" spans="1:8" ht="20.100000000000001" customHeight="1" x14ac:dyDescent="0.2">
      <c r="B22" s="120"/>
      <c r="C22" s="120"/>
      <c r="D22" s="120"/>
      <c r="E22" s="120"/>
      <c r="F22" s="120"/>
    </row>
    <row r="23" spans="1:8" ht="20.100000000000001" customHeight="1" x14ac:dyDescent="0.2"/>
    <row r="24" spans="1:8" ht="31.5" customHeight="1" x14ac:dyDescent="0.2">
      <c r="A24" s="111" t="s">
        <v>83</v>
      </c>
      <c r="B24" s="111"/>
      <c r="C24" s="124"/>
      <c r="D24" s="111" t="s">
        <v>732</v>
      </c>
      <c r="E24" s="211" t="s">
        <v>86</v>
      </c>
      <c r="F24" s="211"/>
      <c r="G24" s="211"/>
    </row>
    <row r="25" spans="1:8" ht="35.25" customHeight="1" x14ac:dyDescent="0.2">
      <c r="A25" s="111" t="s">
        <v>932</v>
      </c>
      <c r="B25" s="111"/>
      <c r="C25" s="124"/>
      <c r="D25" s="173" t="s">
        <v>936</v>
      </c>
      <c r="E25" s="218" t="s">
        <v>340</v>
      </c>
      <c r="F25" s="218"/>
      <c r="G25" s="218"/>
    </row>
    <row r="26" spans="1:8" ht="14.25" customHeight="1" x14ac:dyDescent="0.2">
      <c r="A26" s="124"/>
      <c r="C26" s="124"/>
      <c r="D26" s="124"/>
      <c r="E26" s="124"/>
      <c r="F26" s="124"/>
      <c r="G26" s="124"/>
    </row>
    <row r="27" spans="1:8" x14ac:dyDescent="0.2">
      <c r="A27" s="124"/>
      <c r="B27" s="124"/>
      <c r="C27" s="124"/>
      <c r="D27" s="124"/>
      <c r="E27" s="124"/>
      <c r="F27" s="124"/>
      <c r="G27" s="124"/>
    </row>
    <row r="28" spans="1:8" x14ac:dyDescent="0.2">
      <c r="A28" s="124"/>
      <c r="B28" s="124"/>
      <c r="C28" s="124"/>
      <c r="D28" s="124"/>
      <c r="E28" s="124"/>
      <c r="F28" s="124"/>
      <c r="G28" s="124"/>
    </row>
    <row r="29" spans="1:8" x14ac:dyDescent="0.2">
      <c r="A29" s="124"/>
      <c r="B29" s="124"/>
      <c r="C29" s="124"/>
      <c r="D29" s="124"/>
      <c r="E29" s="124"/>
      <c r="F29" s="124"/>
      <c r="G29" s="124"/>
    </row>
    <row r="30" spans="1:8" x14ac:dyDescent="0.2">
      <c r="A30" s="124"/>
      <c r="B30" s="124"/>
      <c r="C30" s="124"/>
      <c r="D30" s="124"/>
      <c r="E30" s="124"/>
      <c r="F30" s="124"/>
      <c r="G30" s="124"/>
    </row>
    <row r="31" spans="1:8" x14ac:dyDescent="0.2">
      <c r="A31" s="124"/>
      <c r="B31" s="124"/>
      <c r="C31" s="124"/>
      <c r="D31" s="124"/>
      <c r="E31" s="124"/>
      <c r="F31" s="124"/>
      <c r="G31" s="124"/>
    </row>
    <row r="32" spans="1:8" x14ac:dyDescent="0.2">
      <c r="A32" s="124"/>
      <c r="B32" s="124"/>
      <c r="C32" s="124"/>
      <c r="D32" s="124"/>
      <c r="E32" s="124"/>
      <c r="F32" s="124"/>
      <c r="G32" s="124"/>
    </row>
    <row r="33" spans="1:7" x14ac:dyDescent="0.2">
      <c r="A33" s="124"/>
      <c r="B33" s="124"/>
      <c r="C33" s="124"/>
      <c r="D33" s="124"/>
      <c r="E33" s="124"/>
      <c r="F33" s="124"/>
      <c r="G33" s="124"/>
    </row>
    <row r="40" spans="1:7" ht="22.5" customHeight="1" x14ac:dyDescent="0.2">
      <c r="B40" s="191"/>
      <c r="C40" s="191"/>
      <c r="D40" s="191"/>
      <c r="E40" s="191"/>
    </row>
    <row r="41" spans="1:7" x14ac:dyDescent="0.2">
      <c r="B41" s="191"/>
      <c r="C41" s="191"/>
      <c r="D41" s="191"/>
      <c r="E41" s="191"/>
    </row>
    <row r="42" spans="1:7" x14ac:dyDescent="0.2">
      <c r="B42" s="191"/>
      <c r="C42" s="191"/>
      <c r="D42" s="191"/>
      <c r="E42" s="191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1"/>
  <sheetViews>
    <sheetView view="pageBreakPreview" topLeftCell="A52" zoomScaleNormal="100" zoomScaleSheetLayoutView="100" workbookViewId="0">
      <selection activeCell="J73" sqref="J73"/>
    </sheetView>
  </sheetViews>
  <sheetFormatPr defaultColWidth="8" defaultRowHeight="12.75" customHeight="1" x14ac:dyDescent="0.2"/>
  <cols>
    <col min="1" max="1" width="12.42578125" style="47" customWidth="1"/>
    <col min="2" max="2" width="32.28515625" style="47" customWidth="1"/>
    <col min="3" max="3" width="13.85546875" style="126" customWidth="1"/>
    <col min="4" max="4" width="17.5703125" style="47" customWidth="1"/>
    <col min="5" max="5" width="18.28515625" style="47" customWidth="1"/>
    <col min="6" max="6" width="16.28515625" style="47" customWidth="1"/>
    <col min="7" max="256" width="9.140625" style="47" customWidth="1"/>
    <col min="257" max="16384" width="8" style="99"/>
  </cols>
  <sheetData>
    <row r="1" spans="1:6" x14ac:dyDescent="0.2">
      <c r="A1" s="153" t="s">
        <v>934</v>
      </c>
    </row>
    <row r="2" spans="1:6" x14ac:dyDescent="0.2">
      <c r="A2" s="47" t="str">
        <f>'[1]2'!A2</f>
        <v xml:space="preserve">Registarski broj investicionog fonda: </v>
      </c>
    </row>
    <row r="3" spans="1:6" x14ac:dyDescent="0.2">
      <c r="A3" s="47" t="str">
        <f>'[1]2'!A3</f>
        <v>Naziv društva za upravljanje investicionim fondom: Društvo za upravljanje investicionim fondovima Kristal invest A.D. Banja Luka</v>
      </c>
    </row>
    <row r="4" spans="1:6" x14ac:dyDescent="0.2">
      <c r="A4" s="47" t="str">
        <f>'[1]2'!A4</f>
        <v>Matični broj društva za upravljanje investicionim fondom: 01935615</v>
      </c>
    </row>
    <row r="5" spans="1:6" x14ac:dyDescent="0.2">
      <c r="A5" s="47" t="str">
        <f>'[1]2'!A5</f>
        <v>JIB društva za upravljanje investicionim fondom: 4400819920004</v>
      </c>
    </row>
    <row r="6" spans="1:6" x14ac:dyDescent="0.2">
      <c r="A6" s="47" t="str">
        <f>'[1]2'!A6</f>
        <v>JIB zatvorenog investicionog fonda: JP-M-6</v>
      </c>
    </row>
    <row r="8" spans="1:6" ht="13.5" customHeight="1" thickBot="1" x14ac:dyDescent="0.25">
      <c r="A8" s="191" t="s">
        <v>777</v>
      </c>
      <c r="B8" s="191"/>
      <c r="C8" s="191"/>
      <c r="D8" s="191"/>
      <c r="E8" s="191"/>
      <c r="F8" s="191"/>
    </row>
    <row r="9" spans="1:6" ht="13.5" customHeight="1" thickBot="1" x14ac:dyDescent="0.25">
      <c r="A9" s="221" t="s">
        <v>894</v>
      </c>
      <c r="B9" s="222"/>
      <c r="C9" s="222"/>
      <c r="D9" s="222"/>
      <c r="E9" s="222"/>
      <c r="F9" s="223"/>
    </row>
    <row r="10" spans="1:6" x14ac:dyDescent="0.2">
      <c r="A10" s="105"/>
      <c r="B10" s="105"/>
      <c r="C10" s="105"/>
      <c r="D10" s="105"/>
      <c r="E10" s="105"/>
      <c r="F10" s="105"/>
    </row>
    <row r="11" spans="1:6" x14ac:dyDescent="0.2">
      <c r="A11" s="47" t="s">
        <v>776</v>
      </c>
    </row>
    <row r="12" spans="1:6" ht="14.25" customHeight="1" x14ac:dyDescent="0.2">
      <c r="A12" s="224" t="s">
        <v>755</v>
      </c>
      <c r="B12" s="224" t="s">
        <v>775</v>
      </c>
      <c r="C12" s="226" t="s">
        <v>774</v>
      </c>
      <c r="D12" s="224" t="s">
        <v>593</v>
      </c>
      <c r="E12" s="224" t="s">
        <v>752</v>
      </c>
      <c r="F12" s="224" t="s">
        <v>751</v>
      </c>
    </row>
    <row r="13" spans="1:6" ht="39" customHeight="1" x14ac:dyDescent="0.2">
      <c r="A13" s="225"/>
      <c r="B13" s="225"/>
      <c r="C13" s="227"/>
      <c r="D13" s="225"/>
      <c r="E13" s="225"/>
      <c r="F13" s="225"/>
    </row>
    <row r="14" spans="1:6" ht="15.75" customHeight="1" x14ac:dyDescent="0.2">
      <c r="A14" s="106">
        <v>1</v>
      </c>
      <c r="B14" s="106">
        <v>2</v>
      </c>
      <c r="C14" s="127">
        <v>3</v>
      </c>
      <c r="D14" s="106">
        <v>4</v>
      </c>
      <c r="E14" s="106">
        <v>5</v>
      </c>
      <c r="F14" s="106">
        <v>6</v>
      </c>
    </row>
    <row r="15" spans="1:6" ht="24.75" customHeight="1" x14ac:dyDescent="0.2">
      <c r="A15" s="128"/>
      <c r="B15" s="108" t="s">
        <v>773</v>
      </c>
      <c r="C15" s="129"/>
      <c r="D15" s="129">
        <v>582542.3713</v>
      </c>
      <c r="E15" s="129">
        <v>831160.53799999994</v>
      </c>
      <c r="F15" s="129">
        <v>248618.1667</v>
      </c>
    </row>
    <row r="16" spans="1:6" ht="24.75" customHeight="1" x14ac:dyDescent="0.2">
      <c r="A16" s="128"/>
      <c r="B16" s="108" t="s">
        <v>502</v>
      </c>
      <c r="C16" s="129"/>
      <c r="D16" s="129">
        <v>364403.68329999998</v>
      </c>
      <c r="E16" s="129">
        <v>613021.85</v>
      </c>
      <c r="F16" s="129">
        <v>248618.1667</v>
      </c>
    </row>
    <row r="17" spans="1:6" ht="24.75" customHeight="1" x14ac:dyDescent="0.2">
      <c r="A17" s="128"/>
      <c r="B17" s="108" t="s">
        <v>436</v>
      </c>
      <c r="C17" s="129"/>
      <c r="D17" s="129">
        <v>364403.68329999998</v>
      </c>
      <c r="E17" s="129">
        <v>613021.85</v>
      </c>
      <c r="F17" s="129">
        <v>248618.1667</v>
      </c>
    </row>
    <row r="18" spans="1:6" ht="24.75" customHeight="1" x14ac:dyDescent="0.2">
      <c r="A18" s="128">
        <v>45009</v>
      </c>
      <c r="B18" s="108" t="s">
        <v>485</v>
      </c>
      <c r="C18" s="129">
        <v>10344</v>
      </c>
      <c r="D18" s="129">
        <v>6299.4960000000001</v>
      </c>
      <c r="E18" s="129">
        <v>7551.12</v>
      </c>
      <c r="F18" s="129">
        <v>1251.624</v>
      </c>
    </row>
    <row r="19" spans="1:6" ht="24.75" customHeight="1" x14ac:dyDescent="0.2">
      <c r="A19" s="128">
        <v>44974</v>
      </c>
      <c r="B19" s="108" t="s">
        <v>478</v>
      </c>
      <c r="C19" s="129">
        <v>135161</v>
      </c>
      <c r="D19" s="129">
        <v>46454.835700000003</v>
      </c>
      <c r="E19" s="129">
        <v>94612.7</v>
      </c>
      <c r="F19" s="129">
        <v>48157.864300000001</v>
      </c>
    </row>
    <row r="20" spans="1:6" ht="24.75" customHeight="1" x14ac:dyDescent="0.2">
      <c r="A20" s="128">
        <v>44929</v>
      </c>
      <c r="B20" s="108" t="s">
        <v>470</v>
      </c>
      <c r="C20" s="129">
        <v>3000</v>
      </c>
      <c r="D20" s="129">
        <v>4854.8999999999996</v>
      </c>
      <c r="E20" s="129">
        <v>4890</v>
      </c>
      <c r="F20" s="129">
        <v>35.1</v>
      </c>
    </row>
    <row r="21" spans="1:6" ht="24.75" customHeight="1" x14ac:dyDescent="0.2">
      <c r="A21" s="128">
        <v>44930</v>
      </c>
      <c r="B21" s="108" t="s">
        <v>470</v>
      </c>
      <c r="C21" s="129">
        <v>3964</v>
      </c>
      <c r="D21" s="129">
        <v>6414.9412000000002</v>
      </c>
      <c r="E21" s="129">
        <v>6461.32</v>
      </c>
      <c r="F21" s="129">
        <v>46.378799999999998</v>
      </c>
    </row>
    <row r="22" spans="1:6" ht="24.75" customHeight="1" x14ac:dyDescent="0.2">
      <c r="A22" s="128">
        <v>44931</v>
      </c>
      <c r="B22" s="108" t="s">
        <v>470</v>
      </c>
      <c r="C22" s="129">
        <v>14792</v>
      </c>
      <c r="D22" s="129">
        <v>23937.893599999999</v>
      </c>
      <c r="E22" s="129">
        <v>24110.959999999999</v>
      </c>
      <c r="F22" s="129">
        <v>173.06639999999999</v>
      </c>
    </row>
    <row r="23" spans="1:6" ht="24.75" customHeight="1" x14ac:dyDescent="0.2">
      <c r="A23" s="128">
        <v>44936</v>
      </c>
      <c r="B23" s="108" t="s">
        <v>470</v>
      </c>
      <c r="C23" s="129">
        <v>100000</v>
      </c>
      <c r="D23" s="129">
        <v>161830</v>
      </c>
      <c r="E23" s="129">
        <v>164000</v>
      </c>
      <c r="F23" s="129">
        <v>2170</v>
      </c>
    </row>
    <row r="24" spans="1:6" ht="24.75" customHeight="1" x14ac:dyDescent="0.2">
      <c r="A24" s="128">
        <v>44929</v>
      </c>
      <c r="B24" s="108" t="s">
        <v>468</v>
      </c>
      <c r="C24" s="129">
        <v>41355</v>
      </c>
      <c r="D24" s="129">
        <v>8519.1299999999992</v>
      </c>
      <c r="E24" s="129">
        <v>10338.75</v>
      </c>
      <c r="F24" s="129">
        <v>1819.62</v>
      </c>
    </row>
    <row r="25" spans="1:6" ht="24.75" customHeight="1" x14ac:dyDescent="0.2">
      <c r="A25" s="128">
        <v>45009</v>
      </c>
      <c r="B25" s="108" t="s">
        <v>467</v>
      </c>
      <c r="C25" s="129">
        <v>602114</v>
      </c>
      <c r="D25" s="129">
        <v>106092.4868</v>
      </c>
      <c r="E25" s="129">
        <v>301057</v>
      </c>
      <c r="F25" s="129">
        <v>194964.51319999999</v>
      </c>
    </row>
    <row r="26" spans="1:6" ht="24.75" customHeight="1" x14ac:dyDescent="0.2">
      <c r="A26" s="128"/>
      <c r="B26" s="108" t="s">
        <v>748</v>
      </c>
      <c r="C26" s="129"/>
      <c r="D26" s="129"/>
      <c r="E26" s="129"/>
      <c r="F26" s="129"/>
    </row>
    <row r="27" spans="1:6" ht="24.75" customHeight="1" x14ac:dyDescent="0.2">
      <c r="A27" s="128"/>
      <c r="B27" s="108" t="s">
        <v>772</v>
      </c>
      <c r="C27" s="129"/>
      <c r="D27" s="129"/>
      <c r="E27" s="129"/>
      <c r="F27" s="129"/>
    </row>
    <row r="28" spans="1:6" ht="24.75" customHeight="1" x14ac:dyDescent="0.2">
      <c r="A28" s="128"/>
      <c r="B28" s="108" t="s">
        <v>444</v>
      </c>
      <c r="C28" s="129"/>
      <c r="D28" s="129">
        <v>218138.68799999999</v>
      </c>
      <c r="E28" s="129">
        <v>218138.68799999999</v>
      </c>
      <c r="F28" s="129">
        <v>0</v>
      </c>
    </row>
    <row r="29" spans="1:6" ht="24.75" customHeight="1" x14ac:dyDescent="0.2">
      <c r="A29" s="128"/>
      <c r="B29" s="108" t="s">
        <v>436</v>
      </c>
      <c r="C29" s="129"/>
      <c r="D29" s="129">
        <v>218138.68799999999</v>
      </c>
      <c r="E29" s="129">
        <v>218138.68799999999</v>
      </c>
      <c r="F29" s="129">
        <v>0</v>
      </c>
    </row>
    <row r="30" spans="1:6" ht="24.75" customHeight="1" x14ac:dyDescent="0.2">
      <c r="A30" s="128">
        <v>44927</v>
      </c>
      <c r="B30" s="108" t="s">
        <v>895</v>
      </c>
      <c r="C30" s="129">
        <v>493</v>
      </c>
      <c r="D30" s="129">
        <v>218138.68799999999</v>
      </c>
      <c r="E30" s="129">
        <v>218138.68799999999</v>
      </c>
      <c r="F30" s="129">
        <v>0</v>
      </c>
    </row>
    <row r="31" spans="1:6" ht="24.75" customHeight="1" x14ac:dyDescent="0.2">
      <c r="A31" s="128"/>
      <c r="B31" s="108" t="s">
        <v>748</v>
      </c>
      <c r="C31" s="129"/>
      <c r="D31" s="129"/>
      <c r="E31" s="129"/>
      <c r="F31" s="129"/>
    </row>
    <row r="32" spans="1:6" ht="24.75" customHeight="1" x14ac:dyDescent="0.2">
      <c r="A32" s="128"/>
      <c r="B32" s="108" t="s">
        <v>772</v>
      </c>
      <c r="C32" s="129"/>
      <c r="D32" s="129"/>
      <c r="E32" s="129"/>
      <c r="F32" s="129"/>
    </row>
    <row r="33" spans="1:6" ht="24.75" customHeight="1" x14ac:dyDescent="0.2">
      <c r="A33" s="128"/>
      <c r="B33" s="108" t="s">
        <v>771</v>
      </c>
      <c r="C33" s="129"/>
      <c r="D33" s="129">
        <v>155628.70000000001</v>
      </c>
      <c r="E33" s="129">
        <v>155628.70000000001</v>
      </c>
      <c r="F33" s="129">
        <v>0</v>
      </c>
    </row>
    <row r="34" spans="1:6" ht="24.75" customHeight="1" x14ac:dyDescent="0.2">
      <c r="A34" s="128"/>
      <c r="B34" s="108" t="s">
        <v>770</v>
      </c>
      <c r="C34" s="129"/>
      <c r="D34" s="129">
        <v>155628.70000000001</v>
      </c>
      <c r="E34" s="129">
        <v>155628.70000000001</v>
      </c>
      <c r="F34" s="129">
        <v>0</v>
      </c>
    </row>
    <row r="35" spans="1:6" ht="24.75" customHeight="1" x14ac:dyDescent="0.2">
      <c r="A35" s="128"/>
      <c r="B35" s="108" t="s">
        <v>769</v>
      </c>
      <c r="C35" s="129"/>
      <c r="D35" s="129">
        <v>155628.70000000001</v>
      </c>
      <c r="E35" s="129">
        <v>155628.70000000001</v>
      </c>
      <c r="F35" s="129">
        <v>0</v>
      </c>
    </row>
    <row r="36" spans="1:6" ht="24.75" customHeight="1" x14ac:dyDescent="0.2">
      <c r="A36" s="128">
        <v>44956</v>
      </c>
      <c r="B36" s="108" t="s">
        <v>577</v>
      </c>
      <c r="C36" s="129">
        <v>80939.7</v>
      </c>
      <c r="D36" s="129">
        <v>80939.7</v>
      </c>
      <c r="E36" s="129">
        <v>80939.7</v>
      </c>
      <c r="F36" s="129">
        <v>0</v>
      </c>
    </row>
    <row r="37" spans="1:6" ht="24.75" customHeight="1" x14ac:dyDescent="0.2">
      <c r="A37" s="128">
        <v>44955</v>
      </c>
      <c r="B37" s="108" t="s">
        <v>856</v>
      </c>
      <c r="C37" s="129">
        <v>56689</v>
      </c>
      <c r="D37" s="129">
        <v>56689</v>
      </c>
      <c r="E37" s="129">
        <v>56689</v>
      </c>
      <c r="F37" s="129">
        <v>0</v>
      </c>
    </row>
    <row r="38" spans="1:6" ht="24.75" customHeight="1" x14ac:dyDescent="0.2">
      <c r="A38" s="128">
        <v>44990</v>
      </c>
      <c r="B38" s="108" t="s">
        <v>572</v>
      </c>
      <c r="C38" s="129">
        <v>18000</v>
      </c>
      <c r="D38" s="129">
        <v>18000</v>
      </c>
      <c r="E38" s="129">
        <v>18000</v>
      </c>
      <c r="F38" s="129">
        <v>0</v>
      </c>
    </row>
    <row r="39" spans="1:6" ht="24.75" customHeight="1" x14ac:dyDescent="0.2">
      <c r="A39" s="128"/>
      <c r="B39" s="108" t="s">
        <v>768</v>
      </c>
      <c r="C39" s="129"/>
      <c r="D39" s="129"/>
      <c r="E39" s="129"/>
      <c r="F39" s="129"/>
    </row>
    <row r="40" spans="1:6" ht="24.75" customHeight="1" x14ac:dyDescent="0.2">
      <c r="A40" s="128"/>
      <c r="B40" s="108" t="s">
        <v>767</v>
      </c>
      <c r="C40" s="129"/>
      <c r="D40" s="129"/>
      <c r="E40" s="129"/>
      <c r="F40" s="129"/>
    </row>
    <row r="41" spans="1:6" ht="24.75" customHeight="1" x14ac:dyDescent="0.2">
      <c r="A41" s="128"/>
      <c r="B41" s="108" t="s">
        <v>766</v>
      </c>
      <c r="C41" s="129"/>
      <c r="D41" s="129"/>
      <c r="E41" s="129"/>
      <c r="F41" s="129"/>
    </row>
    <row r="42" spans="1:6" ht="24.75" customHeight="1" x14ac:dyDescent="0.2">
      <c r="A42" s="128"/>
      <c r="B42" s="108" t="s">
        <v>765</v>
      </c>
      <c r="C42" s="129"/>
      <c r="D42" s="129"/>
      <c r="E42" s="129"/>
      <c r="F42" s="129"/>
    </row>
    <row r="43" spans="1:6" ht="24.75" customHeight="1" x14ac:dyDescent="0.2">
      <c r="A43" s="128"/>
      <c r="B43" s="108" t="s">
        <v>764</v>
      </c>
      <c r="C43" s="129"/>
      <c r="D43" s="129"/>
      <c r="E43" s="129"/>
      <c r="F43" s="129"/>
    </row>
    <row r="44" spans="1:6" ht="24.75" customHeight="1" x14ac:dyDescent="0.2">
      <c r="A44" s="128"/>
      <c r="B44" s="108" t="s">
        <v>763</v>
      </c>
      <c r="C44" s="129"/>
      <c r="D44" s="129"/>
      <c r="E44" s="129"/>
      <c r="F44" s="129"/>
    </row>
    <row r="45" spans="1:6" ht="24.75" customHeight="1" x14ac:dyDescent="0.2">
      <c r="A45" s="128"/>
      <c r="B45" s="108" t="s">
        <v>762</v>
      </c>
      <c r="C45" s="129"/>
      <c r="D45" s="129"/>
      <c r="E45" s="129"/>
      <c r="F45" s="129"/>
    </row>
    <row r="46" spans="1:6" ht="24.75" customHeight="1" x14ac:dyDescent="0.2">
      <c r="A46" s="128"/>
      <c r="B46" s="108" t="s">
        <v>761</v>
      </c>
      <c r="C46" s="129"/>
      <c r="D46" s="129"/>
      <c r="E46" s="129"/>
      <c r="F46" s="129"/>
    </row>
    <row r="47" spans="1:6" ht="24.75" customHeight="1" x14ac:dyDescent="0.2">
      <c r="A47" s="128"/>
      <c r="B47" s="108" t="s">
        <v>760</v>
      </c>
      <c r="C47" s="129"/>
      <c r="D47" s="129"/>
      <c r="E47" s="129"/>
      <c r="F47" s="129"/>
    </row>
    <row r="48" spans="1:6" ht="24.75" customHeight="1" x14ac:dyDescent="0.2">
      <c r="A48" s="128"/>
      <c r="B48" s="108" t="s">
        <v>759</v>
      </c>
      <c r="C48" s="129"/>
      <c r="D48" s="129"/>
      <c r="E48" s="129"/>
      <c r="F48" s="129"/>
    </row>
    <row r="49" spans="1:6" ht="24.75" customHeight="1" x14ac:dyDescent="0.2">
      <c r="A49" s="128"/>
      <c r="B49" s="108" t="s">
        <v>758</v>
      </c>
      <c r="C49" s="129"/>
      <c r="D49" s="129"/>
      <c r="E49" s="129"/>
      <c r="F49" s="129"/>
    </row>
    <row r="50" spans="1:6" ht="24.75" customHeight="1" x14ac:dyDescent="0.2">
      <c r="A50" s="128"/>
      <c r="B50" s="108" t="s">
        <v>757</v>
      </c>
      <c r="C50" s="129"/>
      <c r="D50" s="129">
        <v>738171.07129999995</v>
      </c>
      <c r="E50" s="129">
        <v>986789.23800000001</v>
      </c>
      <c r="F50" s="129">
        <v>248618.1667</v>
      </c>
    </row>
    <row r="51" spans="1:6" ht="24.75" customHeight="1" x14ac:dyDescent="0.2">
      <c r="A51" s="128"/>
      <c r="B51" s="108"/>
      <c r="C51" s="129"/>
      <c r="D51" s="129"/>
      <c r="E51" s="129"/>
      <c r="F51" s="129"/>
    </row>
    <row r="52" spans="1:6" ht="39.75" customHeight="1" x14ac:dyDescent="0.2">
      <c r="A52" s="55"/>
      <c r="B52" s="64"/>
      <c r="C52" s="130"/>
      <c r="D52" s="131"/>
      <c r="E52" s="131"/>
      <c r="F52" s="131"/>
    </row>
    <row r="53" spans="1:6" ht="15" customHeight="1" x14ac:dyDescent="0.2">
      <c r="A53" s="47" t="s">
        <v>756</v>
      </c>
      <c r="C53" s="132"/>
      <c r="D53" s="88"/>
      <c r="E53" s="88"/>
      <c r="F53" s="88"/>
    </row>
    <row r="54" spans="1:6" ht="19.5" customHeight="1" x14ac:dyDescent="0.2">
      <c r="A54" s="224" t="s">
        <v>755</v>
      </c>
      <c r="B54" s="224" t="s">
        <v>754</v>
      </c>
      <c r="C54" s="205" t="s">
        <v>753</v>
      </c>
      <c r="D54" s="197" t="s">
        <v>593</v>
      </c>
      <c r="E54" s="197" t="s">
        <v>752</v>
      </c>
      <c r="F54" s="197" t="s">
        <v>751</v>
      </c>
    </row>
    <row r="55" spans="1:6" x14ac:dyDescent="0.2">
      <c r="A55" s="228"/>
      <c r="B55" s="228"/>
      <c r="C55" s="229"/>
      <c r="D55" s="220"/>
      <c r="E55" s="220"/>
      <c r="F55" s="220"/>
    </row>
    <row r="56" spans="1:6" x14ac:dyDescent="0.2">
      <c r="A56" s="225"/>
      <c r="B56" s="225"/>
      <c r="C56" s="206"/>
      <c r="D56" s="198"/>
      <c r="E56" s="198"/>
      <c r="F56" s="198"/>
    </row>
    <row r="57" spans="1:6" x14ac:dyDescent="0.2">
      <c r="A57" s="106">
        <v>1</v>
      </c>
      <c r="B57" s="106">
        <v>2</v>
      </c>
      <c r="C57" s="67">
        <v>3</v>
      </c>
      <c r="D57" s="67">
        <v>4</v>
      </c>
      <c r="E57" s="67">
        <v>5</v>
      </c>
      <c r="F57" s="133">
        <v>6</v>
      </c>
    </row>
    <row r="58" spans="1:6" x14ac:dyDescent="0.2">
      <c r="A58" s="106"/>
      <c r="B58" s="134" t="s">
        <v>750</v>
      </c>
      <c r="C58" s="133" t="s">
        <v>749</v>
      </c>
      <c r="D58" s="135">
        <v>0</v>
      </c>
      <c r="E58" s="135">
        <v>0</v>
      </c>
      <c r="F58" s="135">
        <v>0</v>
      </c>
    </row>
    <row r="59" spans="1:6" ht="13.5" customHeight="1" x14ac:dyDescent="0.2">
      <c r="A59" s="106"/>
      <c r="B59" s="108" t="s">
        <v>502</v>
      </c>
      <c r="C59" s="133" t="s">
        <v>749</v>
      </c>
      <c r="D59" s="135">
        <v>0</v>
      </c>
      <c r="E59" s="135">
        <v>0</v>
      </c>
      <c r="F59" s="135">
        <v>0</v>
      </c>
    </row>
    <row r="60" spans="1:6" ht="16.5" customHeight="1" x14ac:dyDescent="0.2">
      <c r="A60" s="106"/>
      <c r="B60" s="108" t="s">
        <v>436</v>
      </c>
      <c r="C60" s="133" t="s">
        <v>749</v>
      </c>
      <c r="D60" s="135">
        <v>0</v>
      </c>
      <c r="E60" s="135">
        <v>0</v>
      </c>
      <c r="F60" s="135">
        <v>0</v>
      </c>
    </row>
    <row r="61" spans="1:6" ht="18" customHeight="1" x14ac:dyDescent="0.2">
      <c r="A61" s="106"/>
      <c r="B61" s="108" t="s">
        <v>748</v>
      </c>
      <c r="C61" s="133"/>
      <c r="D61" s="135"/>
      <c r="E61" s="135"/>
      <c r="F61" s="135"/>
    </row>
    <row r="62" spans="1:6" x14ac:dyDescent="0.2">
      <c r="A62" s="106"/>
      <c r="B62" s="108" t="s">
        <v>444</v>
      </c>
      <c r="C62" s="133" t="s">
        <v>749</v>
      </c>
      <c r="D62" s="135" t="s">
        <v>749</v>
      </c>
      <c r="E62" s="135" t="s">
        <v>749</v>
      </c>
      <c r="F62" s="135" t="s">
        <v>749</v>
      </c>
    </row>
    <row r="63" spans="1:6" x14ac:dyDescent="0.2">
      <c r="A63" s="106"/>
      <c r="B63" s="108" t="s">
        <v>436</v>
      </c>
      <c r="C63" s="133" t="s">
        <v>749</v>
      </c>
      <c r="D63" s="135" t="s">
        <v>749</v>
      </c>
      <c r="E63" s="135" t="s">
        <v>749</v>
      </c>
      <c r="F63" s="135" t="s">
        <v>749</v>
      </c>
    </row>
    <row r="64" spans="1:6" x14ac:dyDescent="0.2">
      <c r="A64" s="106"/>
      <c r="B64" s="108" t="s">
        <v>748</v>
      </c>
      <c r="C64" s="133"/>
      <c r="D64" s="135"/>
      <c r="E64" s="135"/>
      <c r="F64" s="135"/>
    </row>
    <row r="65" spans="1:6" ht="25.5" customHeight="1" x14ac:dyDescent="0.2">
      <c r="A65" s="66"/>
      <c r="B65" s="108" t="s">
        <v>747</v>
      </c>
      <c r="C65" s="133">
        <v>0</v>
      </c>
      <c r="D65" s="135">
        <v>0</v>
      </c>
      <c r="E65" s="135">
        <v>0</v>
      </c>
      <c r="F65" s="135">
        <v>0</v>
      </c>
    </row>
    <row r="68" spans="1:6" ht="39" customHeight="1" x14ac:dyDescent="0.2">
      <c r="A68" s="47" t="s">
        <v>83</v>
      </c>
      <c r="C68" s="111" t="s">
        <v>732</v>
      </c>
      <c r="E68" s="219" t="s">
        <v>746</v>
      </c>
      <c r="F68" s="219"/>
    </row>
    <row r="69" spans="1:6" ht="38.25" x14ac:dyDescent="0.2">
      <c r="A69" s="47" t="s">
        <v>931</v>
      </c>
      <c r="C69" s="173" t="s">
        <v>883</v>
      </c>
      <c r="D69" s="64"/>
      <c r="E69" s="219"/>
      <c r="F69" s="219"/>
    </row>
    <row r="70" spans="1:6" x14ac:dyDescent="0.2">
      <c r="E70" s="210" t="s">
        <v>340</v>
      </c>
      <c r="F70" s="210"/>
    </row>
    <row r="72" spans="1:6" x14ac:dyDescent="0.2">
      <c r="A72" s="189"/>
      <c r="B72" s="189"/>
      <c r="C72" s="189"/>
      <c r="D72" s="189"/>
      <c r="E72" s="189"/>
      <c r="F72" s="189"/>
    </row>
    <row r="74" spans="1:6" x14ac:dyDescent="0.2">
      <c r="A74" s="191"/>
      <c r="B74" s="191"/>
      <c r="C74" s="191"/>
      <c r="D74" s="191"/>
      <c r="E74" s="191"/>
      <c r="F74" s="191"/>
    </row>
    <row r="79" spans="1:6" x14ac:dyDescent="0.2">
      <c r="B79" s="191"/>
      <c r="C79" s="191"/>
      <c r="D79" s="191"/>
      <c r="E79" s="191"/>
    </row>
    <row r="80" spans="1:6" x14ac:dyDescent="0.2">
      <c r="B80" s="191"/>
      <c r="C80" s="191"/>
      <c r="D80" s="191"/>
      <c r="E80" s="191"/>
    </row>
    <row r="81" spans="2:5" x14ac:dyDescent="0.2">
      <c r="B81" s="191"/>
      <c r="C81" s="191"/>
      <c r="D81" s="191"/>
      <c r="E81" s="191"/>
    </row>
  </sheetData>
  <mergeCells count="19">
    <mergeCell ref="F54:F56"/>
    <mergeCell ref="A8:F8"/>
    <mergeCell ref="A9:F9"/>
    <mergeCell ref="A12:A13"/>
    <mergeCell ref="B12:B13"/>
    <mergeCell ref="C12:C13"/>
    <mergeCell ref="D12:D13"/>
    <mergeCell ref="E12:E13"/>
    <mergeCell ref="F12:F13"/>
    <mergeCell ref="A54:A56"/>
    <mergeCell ref="B54:B56"/>
    <mergeCell ref="C54:C56"/>
    <mergeCell ref="D54:D56"/>
    <mergeCell ref="E54:E56"/>
    <mergeCell ref="E68:F69"/>
    <mergeCell ref="E70:F70"/>
    <mergeCell ref="A72:F72"/>
    <mergeCell ref="A74:F74"/>
    <mergeCell ref="B79:E81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86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U73"/>
  <sheetViews>
    <sheetView view="pageBreakPreview" topLeftCell="A40" zoomScaleNormal="100" zoomScaleSheetLayoutView="100" workbookViewId="0">
      <selection activeCell="F29" sqref="F29"/>
    </sheetView>
  </sheetViews>
  <sheetFormatPr defaultColWidth="8" defaultRowHeight="12.75" customHeight="1" x14ac:dyDescent="0.2"/>
  <cols>
    <col min="1" max="1" width="12.7109375" style="47" customWidth="1"/>
    <col min="2" max="2" width="22.85546875" style="90" customWidth="1"/>
    <col min="3" max="3" width="17.42578125" style="47" customWidth="1"/>
    <col min="4" max="4" width="17.28515625" style="47" customWidth="1"/>
    <col min="5" max="8" width="18.28515625" style="47" customWidth="1"/>
    <col min="9" max="9" width="11.42578125" style="47" customWidth="1"/>
    <col min="10" max="255" width="9.140625" style="47" customWidth="1"/>
    <col min="256" max="16384" width="8" style="99"/>
  </cols>
  <sheetData>
    <row r="1" spans="1:9" x14ac:dyDescent="0.2">
      <c r="A1" s="153" t="s">
        <v>934</v>
      </c>
      <c r="B1" s="48"/>
      <c r="D1" s="136"/>
      <c r="E1" s="136"/>
      <c r="F1" s="136"/>
      <c r="G1" s="136"/>
      <c r="H1" s="136"/>
    </row>
    <row r="2" spans="1:9" x14ac:dyDescent="0.2">
      <c r="A2" s="47" t="str">
        <f>'[1]2'!A2</f>
        <v xml:space="preserve">Registarski broj investicionog fonda: </v>
      </c>
      <c r="B2" s="48"/>
      <c r="D2" s="136"/>
      <c r="E2" s="136"/>
      <c r="F2" s="136"/>
      <c r="G2" s="136"/>
      <c r="H2" s="136"/>
    </row>
    <row r="3" spans="1:9" x14ac:dyDescent="0.2">
      <c r="A3" s="47" t="str">
        <f>'[1]2'!A3</f>
        <v>Naziv društva za upravljanje investicionim fondom: Društvo za upravljanje investicionim fondovima Kristal invest A.D. Banja Luka</v>
      </c>
      <c r="B3" s="48"/>
      <c r="D3" s="136"/>
      <c r="E3" s="136"/>
      <c r="F3" s="136"/>
      <c r="G3" s="136"/>
      <c r="H3" s="136"/>
    </row>
    <row r="4" spans="1:9" x14ac:dyDescent="0.2">
      <c r="A4" s="47" t="str">
        <f>'[1]2'!A4</f>
        <v>Matični broj društva za upravljanje investicionim fondom: 01935615</v>
      </c>
      <c r="B4" s="48"/>
      <c r="D4" s="136"/>
      <c r="E4" s="136"/>
      <c r="F4" s="136"/>
      <c r="G4" s="136"/>
      <c r="H4" s="136"/>
    </row>
    <row r="5" spans="1:9" x14ac:dyDescent="0.2">
      <c r="A5" s="47" t="str">
        <f>'[1]2'!A5</f>
        <v>JIB društva za upravljanje investicionim fondom: 4400819920004</v>
      </c>
      <c r="B5" s="48"/>
      <c r="D5" s="136"/>
      <c r="E5" s="136"/>
      <c r="F5" s="136"/>
      <c r="G5" s="136"/>
      <c r="H5" s="136"/>
    </row>
    <row r="6" spans="1:9" x14ac:dyDescent="0.2">
      <c r="A6" s="47" t="str">
        <f>'[1]2'!A6</f>
        <v>JIB zatvorenog investicionog fonda: JP-M-6</v>
      </c>
      <c r="B6" s="48"/>
      <c r="D6" s="136"/>
      <c r="E6" s="136"/>
      <c r="F6" s="136"/>
      <c r="G6" s="136"/>
      <c r="H6" s="136"/>
    </row>
    <row r="7" spans="1:9" x14ac:dyDescent="0.2">
      <c r="B7" s="48"/>
      <c r="D7" s="136"/>
      <c r="E7" s="136"/>
      <c r="F7" s="136"/>
      <c r="G7" s="136"/>
      <c r="H7" s="136"/>
    </row>
    <row r="8" spans="1:9" x14ac:dyDescent="0.2">
      <c r="B8" s="48"/>
      <c r="D8" s="136"/>
      <c r="E8" s="136"/>
      <c r="F8" s="136"/>
      <c r="G8" s="136"/>
      <c r="H8" s="136"/>
    </row>
    <row r="9" spans="1:9" x14ac:dyDescent="0.2">
      <c r="B9" s="48"/>
      <c r="D9" s="136"/>
      <c r="E9" s="136"/>
      <c r="F9" s="136"/>
      <c r="G9" s="136"/>
      <c r="H9" s="136"/>
    </row>
    <row r="10" spans="1:9" x14ac:dyDescent="0.2">
      <c r="A10" s="191" t="s">
        <v>829</v>
      </c>
      <c r="B10" s="191"/>
      <c r="C10" s="191"/>
      <c r="D10" s="191"/>
      <c r="E10" s="191"/>
      <c r="F10" s="191"/>
      <c r="G10" s="191"/>
      <c r="H10" s="191"/>
      <c r="I10" s="191"/>
    </row>
    <row r="11" spans="1:9" x14ac:dyDescent="0.2">
      <c r="A11" s="191" t="s">
        <v>896</v>
      </c>
      <c r="B11" s="191"/>
      <c r="C11" s="191"/>
      <c r="D11" s="191"/>
      <c r="E11" s="191"/>
      <c r="F11" s="191"/>
      <c r="G11" s="191"/>
      <c r="H11" s="191"/>
      <c r="I11" s="191"/>
    </row>
    <row r="12" spans="1:9" x14ac:dyDescent="0.2">
      <c r="A12" s="170"/>
      <c r="B12" s="48"/>
      <c r="C12" s="170"/>
      <c r="D12" s="137"/>
      <c r="E12" s="137"/>
      <c r="F12" s="137"/>
      <c r="G12" s="137"/>
      <c r="H12" s="137"/>
      <c r="I12" s="170"/>
    </row>
    <row r="13" spans="1:9" x14ac:dyDescent="0.2">
      <c r="A13" s="170"/>
      <c r="B13" s="48"/>
      <c r="C13" s="170"/>
      <c r="D13" s="137"/>
      <c r="E13" s="137"/>
      <c r="F13" s="137"/>
      <c r="G13" s="137"/>
      <c r="H13" s="137"/>
      <c r="I13" s="170"/>
    </row>
    <row r="14" spans="1:9" ht="89.25" customHeight="1" x14ac:dyDescent="0.2">
      <c r="A14" s="66" t="s">
        <v>828</v>
      </c>
      <c r="B14" s="66" t="s">
        <v>827</v>
      </c>
      <c r="C14" s="66" t="s">
        <v>724</v>
      </c>
      <c r="D14" s="138" t="s">
        <v>826</v>
      </c>
      <c r="E14" s="138" t="s">
        <v>924</v>
      </c>
      <c r="F14" s="138" t="s">
        <v>925</v>
      </c>
      <c r="G14" s="171" t="s">
        <v>923</v>
      </c>
      <c r="H14" s="138" t="s">
        <v>926</v>
      </c>
      <c r="I14" s="66" t="s">
        <v>825</v>
      </c>
    </row>
    <row r="15" spans="1:9" x14ac:dyDescent="0.2">
      <c r="A15" s="70">
        <v>1</v>
      </c>
      <c r="B15" s="66">
        <v>2</v>
      </c>
      <c r="C15" s="70">
        <v>3</v>
      </c>
      <c r="D15" s="139">
        <v>4</v>
      </c>
      <c r="E15" s="139">
        <v>5</v>
      </c>
      <c r="F15" s="139">
        <v>6</v>
      </c>
      <c r="G15" s="139">
        <v>7</v>
      </c>
      <c r="H15" s="139">
        <v>8</v>
      </c>
      <c r="I15" s="139">
        <v>9</v>
      </c>
    </row>
    <row r="16" spans="1:9" x14ac:dyDescent="0.2">
      <c r="A16" s="140">
        <v>45016</v>
      </c>
      <c r="B16" s="141" t="s">
        <v>824</v>
      </c>
      <c r="C16" s="142">
        <v>799379.70400000003</v>
      </c>
      <c r="D16" s="142">
        <v>799379.70400000003</v>
      </c>
      <c r="E16" s="142">
        <v>0</v>
      </c>
      <c r="F16" s="142"/>
      <c r="G16" s="142">
        <v>-257033.226</v>
      </c>
      <c r="H16" s="142">
        <v>0</v>
      </c>
      <c r="I16" s="142">
        <v>0</v>
      </c>
    </row>
    <row r="17" spans="1:9" x14ac:dyDescent="0.2">
      <c r="A17" s="140">
        <v>45016</v>
      </c>
      <c r="B17" s="141" t="s">
        <v>823</v>
      </c>
      <c r="C17" s="142">
        <v>6495019.0164000001</v>
      </c>
      <c r="D17" s="142">
        <v>6501733.3710000003</v>
      </c>
      <c r="E17" s="142">
        <v>0</v>
      </c>
      <c r="F17" s="142"/>
      <c r="G17" s="142">
        <v>1465967.4210000001</v>
      </c>
      <c r="H17" s="142">
        <v>6714.3545999999997</v>
      </c>
      <c r="I17" s="142">
        <v>0</v>
      </c>
    </row>
    <row r="18" spans="1:9" x14ac:dyDescent="0.2">
      <c r="A18" s="140">
        <v>45016</v>
      </c>
      <c r="B18" s="141" t="s">
        <v>822</v>
      </c>
      <c r="C18" s="142">
        <v>782063.84959999996</v>
      </c>
      <c r="D18" s="142">
        <v>796777.06240000005</v>
      </c>
      <c r="E18" s="142">
        <v>0</v>
      </c>
      <c r="F18" s="142"/>
      <c r="G18" s="142">
        <v>-122171.0033</v>
      </c>
      <c r="H18" s="142">
        <v>14713.212799999999</v>
      </c>
      <c r="I18" s="142">
        <v>0</v>
      </c>
    </row>
    <row r="19" spans="1:9" x14ac:dyDescent="0.2">
      <c r="A19" s="140">
        <v>45016</v>
      </c>
      <c r="B19" s="141" t="s">
        <v>821</v>
      </c>
      <c r="C19" s="142">
        <v>7963793.3055999996</v>
      </c>
      <c r="D19" s="142">
        <v>7365274.7488000002</v>
      </c>
      <c r="E19" s="142">
        <v>0</v>
      </c>
      <c r="F19" s="142"/>
      <c r="G19" s="142">
        <v>3220893.6768</v>
      </c>
      <c r="H19" s="142">
        <v>-598518.55680000002</v>
      </c>
      <c r="I19" s="142">
        <v>0</v>
      </c>
    </row>
    <row r="20" spans="1:9" x14ac:dyDescent="0.2">
      <c r="A20" s="140">
        <v>45016</v>
      </c>
      <c r="B20" s="141" t="s">
        <v>820</v>
      </c>
      <c r="C20" s="142">
        <v>645337.69999999995</v>
      </c>
      <c r="D20" s="142">
        <v>645337.69999999995</v>
      </c>
      <c r="E20" s="142">
        <v>0</v>
      </c>
      <c r="F20" s="142"/>
      <c r="G20" s="142">
        <v>0</v>
      </c>
      <c r="H20" s="142">
        <v>0</v>
      </c>
      <c r="I20" s="142">
        <v>0</v>
      </c>
    </row>
    <row r="21" spans="1:9" x14ac:dyDescent="0.2">
      <c r="A21" s="140">
        <v>45016</v>
      </c>
      <c r="B21" s="141" t="s">
        <v>819</v>
      </c>
      <c r="C21" s="142">
        <v>278597.15039999998</v>
      </c>
      <c r="D21" s="142">
        <v>278597.15039999998</v>
      </c>
      <c r="E21" s="142">
        <v>0</v>
      </c>
      <c r="F21" s="142"/>
      <c r="G21" s="142">
        <v>-153425.8272</v>
      </c>
      <c r="H21" s="142">
        <v>0</v>
      </c>
      <c r="I21" s="142">
        <v>0</v>
      </c>
    </row>
    <row r="22" spans="1:9" x14ac:dyDescent="0.2">
      <c r="A22" s="140">
        <v>45016</v>
      </c>
      <c r="B22" s="141" t="s">
        <v>818</v>
      </c>
      <c r="C22" s="142">
        <v>0</v>
      </c>
      <c r="D22" s="142">
        <v>0</v>
      </c>
      <c r="E22" s="142">
        <v>0</v>
      </c>
      <c r="F22" s="142"/>
      <c r="G22" s="142">
        <v>0</v>
      </c>
      <c r="H22" s="142">
        <v>0</v>
      </c>
      <c r="I22" s="142">
        <v>0</v>
      </c>
    </row>
    <row r="23" spans="1:9" x14ac:dyDescent="0.2">
      <c r="A23" s="140">
        <v>45016</v>
      </c>
      <c r="B23" s="141" t="s">
        <v>817</v>
      </c>
      <c r="C23" s="142">
        <v>15149883.7532</v>
      </c>
      <c r="D23" s="142">
        <v>15767749.6172</v>
      </c>
      <c r="E23" s="142">
        <v>0</v>
      </c>
      <c r="F23" s="142"/>
      <c r="G23" s="142">
        <v>6945211.2564000003</v>
      </c>
      <c r="H23" s="142">
        <v>617865.86399999994</v>
      </c>
      <c r="I23" s="142">
        <v>0</v>
      </c>
    </row>
    <row r="24" spans="1:9" x14ac:dyDescent="0.2">
      <c r="A24" s="140">
        <v>45016</v>
      </c>
      <c r="B24" s="141" t="s">
        <v>816</v>
      </c>
      <c r="C24" s="142">
        <v>241208.49</v>
      </c>
      <c r="D24" s="142">
        <v>291557.83500000002</v>
      </c>
      <c r="E24" s="142">
        <v>0</v>
      </c>
      <c r="F24" s="142"/>
      <c r="G24" s="142">
        <v>23679.405000000002</v>
      </c>
      <c r="H24" s="142">
        <v>50349.345000000001</v>
      </c>
      <c r="I24" s="142">
        <v>0</v>
      </c>
    </row>
    <row r="25" spans="1:9" x14ac:dyDescent="0.2">
      <c r="A25" s="140">
        <v>45016</v>
      </c>
      <c r="B25" s="141" t="s">
        <v>815</v>
      </c>
      <c r="C25" s="142">
        <v>349156.01935001003</v>
      </c>
      <c r="D25" s="142">
        <v>437064.92574899999</v>
      </c>
      <c r="E25" s="142">
        <v>0</v>
      </c>
      <c r="F25" s="142"/>
      <c r="G25" s="142">
        <v>37142.886376900002</v>
      </c>
      <c r="H25" s="142">
        <v>87908.906398990002</v>
      </c>
      <c r="I25" s="142">
        <v>0</v>
      </c>
    </row>
    <row r="26" spans="1:9" x14ac:dyDescent="0.2">
      <c r="A26" s="140">
        <v>45016</v>
      </c>
      <c r="B26" s="141" t="s">
        <v>814</v>
      </c>
      <c r="C26" s="142">
        <v>283140.06136679999</v>
      </c>
      <c r="D26" s="142">
        <v>407689.74729899998</v>
      </c>
      <c r="E26" s="142">
        <v>0</v>
      </c>
      <c r="F26" s="142"/>
      <c r="G26" s="142">
        <v>66370.43444918</v>
      </c>
      <c r="H26" s="142">
        <v>124549.68593219999</v>
      </c>
      <c r="I26" s="142">
        <v>0</v>
      </c>
    </row>
    <row r="27" spans="1:9" x14ac:dyDescent="0.2">
      <c r="A27" s="140">
        <v>45016</v>
      </c>
      <c r="B27" s="141" t="s">
        <v>813</v>
      </c>
      <c r="C27" s="142">
        <v>102681.075</v>
      </c>
      <c r="D27" s="142">
        <v>119403.4215</v>
      </c>
      <c r="E27" s="142">
        <v>0</v>
      </c>
      <c r="F27" s="142"/>
      <c r="G27" s="142">
        <v>-100040.70450000001</v>
      </c>
      <c r="H27" s="142">
        <v>16722.3465</v>
      </c>
      <c r="I27" s="142">
        <v>0</v>
      </c>
    </row>
    <row r="28" spans="1:9" x14ac:dyDescent="0.2">
      <c r="A28" s="140">
        <v>45016</v>
      </c>
      <c r="B28" s="141" t="s">
        <v>812</v>
      </c>
      <c r="C28" s="142">
        <v>285691.99975999998</v>
      </c>
      <c r="D28" s="142">
        <v>132921.96199360001</v>
      </c>
      <c r="E28" s="142">
        <v>0</v>
      </c>
      <c r="F28" s="142"/>
      <c r="G28" s="142">
        <v>-538701.97656101</v>
      </c>
      <c r="H28" s="142">
        <v>-152770.0377664</v>
      </c>
      <c r="I28" s="142">
        <v>0</v>
      </c>
    </row>
    <row r="29" spans="1:9" x14ac:dyDescent="0.2">
      <c r="A29" s="140">
        <v>45016</v>
      </c>
      <c r="B29" s="141" t="s">
        <v>811</v>
      </c>
      <c r="C29" s="142">
        <v>755219.30662499997</v>
      </c>
      <c r="D29" s="142">
        <v>714940.94360500004</v>
      </c>
      <c r="E29" s="142">
        <v>0</v>
      </c>
      <c r="F29" s="142"/>
      <c r="G29" s="142">
        <v>-297911.05644938722</v>
      </c>
      <c r="H29" s="142">
        <v>-40278.363019999997</v>
      </c>
      <c r="I29" s="142">
        <v>0</v>
      </c>
    </row>
    <row r="30" spans="1:9" x14ac:dyDescent="0.2">
      <c r="A30" s="140">
        <v>45016</v>
      </c>
      <c r="B30" s="141" t="s">
        <v>810</v>
      </c>
      <c r="C30" s="142">
        <v>408359.70153000002</v>
      </c>
      <c r="D30" s="142">
        <v>485115.27196500002</v>
      </c>
      <c r="E30" s="142">
        <v>0</v>
      </c>
      <c r="F30" s="142"/>
      <c r="G30" s="142">
        <v>-114882.52045499999</v>
      </c>
      <c r="H30" s="142">
        <v>76755.570435000001</v>
      </c>
      <c r="I30" s="142">
        <v>0</v>
      </c>
    </row>
    <row r="31" spans="1:9" x14ac:dyDescent="0.2">
      <c r="A31" s="140">
        <v>45016</v>
      </c>
      <c r="B31" s="141" t="s">
        <v>809</v>
      </c>
      <c r="C31" s="142">
        <v>286216.04485020001</v>
      </c>
      <c r="D31" s="142">
        <v>308883.21486840001</v>
      </c>
      <c r="E31" s="142">
        <v>0</v>
      </c>
      <c r="F31" s="142"/>
      <c r="G31" s="142">
        <v>-190749.79151208419</v>
      </c>
      <c r="H31" s="142">
        <v>22667.170018199999</v>
      </c>
      <c r="I31" s="142">
        <v>0</v>
      </c>
    </row>
    <row r="32" spans="1:9" x14ac:dyDescent="0.2">
      <c r="A32" s="140">
        <v>45016</v>
      </c>
      <c r="B32" s="141" t="s">
        <v>808</v>
      </c>
      <c r="C32" s="142">
        <v>789725.03740000003</v>
      </c>
      <c r="D32" s="142">
        <v>1043474.4216</v>
      </c>
      <c r="E32" s="142">
        <v>0</v>
      </c>
      <c r="F32" s="142"/>
      <c r="G32" s="142">
        <v>237330.8563322</v>
      </c>
      <c r="H32" s="142">
        <v>253749.3842</v>
      </c>
      <c r="I32" s="142">
        <v>0</v>
      </c>
    </row>
    <row r="33" spans="1:9" x14ac:dyDescent="0.2">
      <c r="A33" s="140">
        <v>45016</v>
      </c>
      <c r="B33" s="141" t="s">
        <v>807</v>
      </c>
      <c r="C33" s="142">
        <v>700194.57215400005</v>
      </c>
      <c r="D33" s="142">
        <v>741669.51196799998</v>
      </c>
      <c r="E33" s="142">
        <v>0</v>
      </c>
      <c r="F33" s="142"/>
      <c r="G33" s="142">
        <v>42171.997625999997</v>
      </c>
      <c r="H33" s="142">
        <v>41474.939813999998</v>
      </c>
      <c r="I33" s="142">
        <v>0</v>
      </c>
    </row>
    <row r="34" spans="1:9" x14ac:dyDescent="0.2">
      <c r="A34" s="140">
        <v>45016</v>
      </c>
      <c r="B34" s="141" t="s">
        <v>897</v>
      </c>
      <c r="C34" s="142">
        <v>218138.68514606269</v>
      </c>
      <c r="D34" s="142">
        <v>225628.46046</v>
      </c>
      <c r="E34" s="142">
        <v>0</v>
      </c>
      <c r="F34" s="142"/>
      <c r="G34" s="142">
        <v>34593.753707337295</v>
      </c>
      <c r="H34" s="142">
        <v>7489.7753139372999</v>
      </c>
      <c r="I34" s="142">
        <v>0</v>
      </c>
    </row>
    <row r="35" spans="1:9" x14ac:dyDescent="0.2">
      <c r="A35" s="140">
        <v>45016</v>
      </c>
      <c r="B35" s="141" t="s">
        <v>858</v>
      </c>
      <c r="C35" s="142">
        <v>452951.37777399999</v>
      </c>
      <c r="D35" s="142">
        <v>435985.50023140002</v>
      </c>
      <c r="E35" s="142">
        <v>0</v>
      </c>
      <c r="F35" s="142"/>
      <c r="G35" s="142">
        <v>-133163.93340459999</v>
      </c>
      <c r="H35" s="142">
        <v>-16965.877542599999</v>
      </c>
      <c r="I35" s="142">
        <v>0</v>
      </c>
    </row>
    <row r="36" spans="1:9" x14ac:dyDescent="0.2">
      <c r="A36" s="140">
        <v>45016</v>
      </c>
      <c r="B36" s="141" t="s">
        <v>806</v>
      </c>
      <c r="C36" s="142">
        <v>2816933.0532499999</v>
      </c>
      <c r="D36" s="142">
        <v>2823693.6925777998</v>
      </c>
      <c r="E36" s="142">
        <v>0</v>
      </c>
      <c r="F36" s="142"/>
      <c r="G36" s="142">
        <v>816340.16762299999</v>
      </c>
      <c r="H36" s="142">
        <v>6760.6393277999996</v>
      </c>
      <c r="I36" s="142">
        <v>0</v>
      </c>
    </row>
    <row r="37" spans="1:9" x14ac:dyDescent="0.2">
      <c r="A37" s="140">
        <v>45016</v>
      </c>
      <c r="B37" s="141" t="s">
        <v>805</v>
      </c>
      <c r="C37" s="142">
        <v>195094.04250000001</v>
      </c>
      <c r="D37" s="142">
        <v>179691.88125000001</v>
      </c>
      <c r="E37" s="142">
        <v>0</v>
      </c>
      <c r="F37" s="142"/>
      <c r="G37" s="142">
        <v>66742.698749999996</v>
      </c>
      <c r="H37" s="142">
        <v>-15402.161249999999</v>
      </c>
      <c r="I37" s="142">
        <v>0</v>
      </c>
    </row>
    <row r="38" spans="1:9" x14ac:dyDescent="0.2">
      <c r="A38" s="140">
        <v>45016</v>
      </c>
      <c r="B38" s="141" t="s">
        <v>804</v>
      </c>
      <c r="C38" s="142">
        <v>0</v>
      </c>
      <c r="D38" s="142">
        <v>0</v>
      </c>
      <c r="E38" s="142">
        <v>0</v>
      </c>
      <c r="F38" s="142"/>
      <c r="G38" s="142">
        <v>0</v>
      </c>
      <c r="H38" s="142">
        <v>0</v>
      </c>
      <c r="I38" s="142">
        <v>0</v>
      </c>
    </row>
    <row r="39" spans="1:9" x14ac:dyDescent="0.2">
      <c r="A39" s="140">
        <v>45016</v>
      </c>
      <c r="B39" s="141" t="s">
        <v>803</v>
      </c>
      <c r="C39" s="142">
        <v>928451.01462524</v>
      </c>
      <c r="D39" s="142">
        <v>1047637.0179648</v>
      </c>
      <c r="E39" s="142">
        <v>0</v>
      </c>
      <c r="F39" s="142"/>
      <c r="G39" s="142">
        <v>163922.89012644</v>
      </c>
      <c r="H39" s="142">
        <v>119186.00333956</v>
      </c>
      <c r="I39" s="142">
        <v>0</v>
      </c>
    </row>
    <row r="40" spans="1:9" x14ac:dyDescent="0.2">
      <c r="A40" s="140">
        <v>45016</v>
      </c>
      <c r="B40" s="141" t="s">
        <v>802</v>
      </c>
      <c r="C40" s="142">
        <v>63121.234162480003</v>
      </c>
      <c r="D40" s="142">
        <v>65839.417494480003</v>
      </c>
      <c r="E40" s="142">
        <v>0</v>
      </c>
      <c r="F40" s="142"/>
      <c r="G40" s="142">
        <v>-83848.085724320001</v>
      </c>
      <c r="H40" s="142">
        <v>2718.1833320000001</v>
      </c>
      <c r="I40" s="142">
        <v>0</v>
      </c>
    </row>
    <row r="41" spans="1:9" x14ac:dyDescent="0.2">
      <c r="A41" s="140">
        <v>45016</v>
      </c>
      <c r="B41" s="141" t="s">
        <v>801</v>
      </c>
      <c r="C41" s="142">
        <v>911612.36300000001</v>
      </c>
      <c r="D41" s="142">
        <v>1013975.615625</v>
      </c>
      <c r="E41" s="142">
        <v>0</v>
      </c>
      <c r="F41" s="142"/>
      <c r="G41" s="142">
        <v>171893.00912500001</v>
      </c>
      <c r="H41" s="142">
        <v>102363.25262499999</v>
      </c>
      <c r="I41" s="142">
        <v>0</v>
      </c>
    </row>
    <row r="42" spans="1:9" x14ac:dyDescent="0.2">
      <c r="A42" s="140">
        <v>45016</v>
      </c>
      <c r="B42" s="141" t="s">
        <v>800</v>
      </c>
      <c r="C42" s="142">
        <v>280109.5145923082</v>
      </c>
      <c r="D42" s="142">
        <v>398371.61729820003</v>
      </c>
      <c r="E42" s="142">
        <v>0</v>
      </c>
      <c r="F42" s="142"/>
      <c r="G42" s="142">
        <v>-237690.21566648668</v>
      </c>
      <c r="H42" s="142">
        <v>118262.1027058918</v>
      </c>
      <c r="I42" s="142">
        <v>0</v>
      </c>
    </row>
    <row r="43" spans="1:9" x14ac:dyDescent="0.2">
      <c r="A43" s="140">
        <v>45016</v>
      </c>
      <c r="B43" s="141" t="s">
        <v>799</v>
      </c>
      <c r="C43" s="142">
        <v>430906.24923479999</v>
      </c>
      <c r="D43" s="142">
        <v>604384.86421200004</v>
      </c>
      <c r="E43" s="142">
        <v>0</v>
      </c>
      <c r="F43" s="142"/>
      <c r="G43" s="142">
        <v>229635.49460419998</v>
      </c>
      <c r="H43" s="142">
        <v>173478.61497719999</v>
      </c>
      <c r="I43" s="142">
        <v>0</v>
      </c>
    </row>
    <row r="44" spans="1:9" x14ac:dyDescent="0.2">
      <c r="A44" s="140">
        <v>45016</v>
      </c>
      <c r="B44" s="141" t="s">
        <v>798</v>
      </c>
      <c r="C44" s="142">
        <v>536662.67230149999</v>
      </c>
      <c r="D44" s="142">
        <v>538996.25597639999</v>
      </c>
      <c r="E44" s="142">
        <v>0</v>
      </c>
      <c r="F44" s="142"/>
      <c r="G44" s="142">
        <v>4502.9251774000004</v>
      </c>
      <c r="H44" s="142">
        <v>2333.5836749</v>
      </c>
      <c r="I44" s="142">
        <v>0</v>
      </c>
    </row>
    <row r="45" spans="1:9" x14ac:dyDescent="0.2">
      <c r="A45" s="140">
        <v>45016</v>
      </c>
      <c r="B45" s="141" t="s">
        <v>797</v>
      </c>
      <c r="C45" s="142">
        <v>413152.65350123198</v>
      </c>
      <c r="D45" s="142">
        <v>623644.92005199997</v>
      </c>
      <c r="E45" s="142">
        <v>0</v>
      </c>
      <c r="F45" s="142"/>
      <c r="G45" s="142">
        <v>-22734.695802662492</v>
      </c>
      <c r="H45" s="142">
        <v>210492.26655076799</v>
      </c>
      <c r="I45" s="142">
        <v>0</v>
      </c>
    </row>
    <row r="46" spans="1:9" x14ac:dyDescent="0.2">
      <c r="A46" s="140">
        <v>45016</v>
      </c>
      <c r="B46" s="141" t="s">
        <v>796</v>
      </c>
      <c r="C46" s="142">
        <v>1197431.6811687499</v>
      </c>
      <c r="D46" s="142">
        <v>1198558.9343612499</v>
      </c>
      <c r="E46" s="142">
        <v>0</v>
      </c>
      <c r="F46" s="142"/>
      <c r="G46" s="142">
        <v>190933.44474875001</v>
      </c>
      <c r="H46" s="142">
        <v>1127.2531925000001</v>
      </c>
      <c r="I46" s="142">
        <v>0</v>
      </c>
    </row>
    <row r="47" spans="1:9" x14ac:dyDescent="0.2">
      <c r="A47" s="140">
        <v>45016</v>
      </c>
      <c r="B47" s="141" t="s">
        <v>795</v>
      </c>
      <c r="C47" s="142">
        <v>1609731.6962374616</v>
      </c>
      <c r="D47" s="142">
        <v>1706377.97494665</v>
      </c>
      <c r="E47" s="142">
        <v>0</v>
      </c>
      <c r="F47" s="142"/>
      <c r="G47" s="142">
        <v>-208461.19976892363</v>
      </c>
      <c r="H47" s="142">
        <v>96646.278709188293</v>
      </c>
      <c r="I47" s="142">
        <v>0</v>
      </c>
    </row>
    <row r="48" spans="1:9" x14ac:dyDescent="0.2">
      <c r="A48" s="140">
        <v>45016</v>
      </c>
      <c r="B48" s="141" t="s">
        <v>794</v>
      </c>
      <c r="C48" s="142">
        <v>198387.35293200001</v>
      </c>
      <c r="D48" s="142">
        <v>321656.58704519999</v>
      </c>
      <c r="E48" s="142">
        <v>0</v>
      </c>
      <c r="F48" s="142"/>
      <c r="G48" s="142">
        <v>-73877.911852799982</v>
      </c>
      <c r="H48" s="142">
        <v>123269.2341132</v>
      </c>
      <c r="I48" s="142">
        <v>0</v>
      </c>
    </row>
    <row r="49" spans="1:9" x14ac:dyDescent="0.2">
      <c r="A49" s="140">
        <v>45016</v>
      </c>
      <c r="B49" s="141" t="s">
        <v>793</v>
      </c>
      <c r="C49" s="142">
        <v>370281.66482170002</v>
      </c>
      <c r="D49" s="142">
        <v>324093.37937129999</v>
      </c>
      <c r="E49" s="142">
        <v>0</v>
      </c>
      <c r="F49" s="142"/>
      <c r="G49" s="142">
        <v>-99735.532458900008</v>
      </c>
      <c r="H49" s="142">
        <v>-46188.285450399999</v>
      </c>
      <c r="I49" s="142">
        <v>0</v>
      </c>
    </row>
    <row r="50" spans="1:9" x14ac:dyDescent="0.2">
      <c r="A50" s="140">
        <v>45016</v>
      </c>
      <c r="B50" s="141" t="s">
        <v>898</v>
      </c>
      <c r="C50" s="142">
        <v>544106.98160000006</v>
      </c>
      <c r="D50" s="142">
        <v>563302.73390999995</v>
      </c>
      <c r="E50" s="142">
        <v>0</v>
      </c>
      <c r="F50" s="142"/>
      <c r="G50" s="142">
        <v>19195.75231</v>
      </c>
      <c r="H50" s="142">
        <v>19195.75231</v>
      </c>
      <c r="I50" s="142">
        <v>0</v>
      </c>
    </row>
    <row r="51" spans="1:9" x14ac:dyDescent="0.2">
      <c r="A51" s="140"/>
      <c r="B51" s="141" t="s">
        <v>792</v>
      </c>
      <c r="C51" s="142">
        <v>47482739.024083547</v>
      </c>
      <c r="D51" s="142">
        <v>48909409.462124482</v>
      </c>
      <c r="E51" s="142">
        <v>0</v>
      </c>
      <c r="F51" s="142"/>
      <c r="G51" s="142"/>
      <c r="H51" s="142">
        <v>1426670.4380409354</v>
      </c>
      <c r="I51" s="142"/>
    </row>
    <row r="52" spans="1:9" ht="15.95" customHeight="1" x14ac:dyDescent="0.2">
      <c r="A52" s="140"/>
      <c r="B52" s="141" t="s">
        <v>791</v>
      </c>
      <c r="C52" s="142"/>
      <c r="D52" s="142"/>
      <c r="E52" s="142"/>
      <c r="F52" s="142"/>
      <c r="G52" s="142"/>
      <c r="H52" s="142"/>
      <c r="I52" s="142"/>
    </row>
    <row r="53" spans="1:9" ht="15.95" customHeight="1" x14ac:dyDescent="0.2">
      <c r="A53" s="140"/>
      <c r="B53" s="141" t="s">
        <v>790</v>
      </c>
      <c r="C53" s="142"/>
      <c r="D53" s="142"/>
      <c r="E53" s="142"/>
      <c r="F53" s="142"/>
      <c r="G53" s="142"/>
      <c r="H53" s="142"/>
      <c r="I53" s="142"/>
    </row>
    <row r="54" spans="1:9" ht="15.95" customHeight="1" x14ac:dyDescent="0.2">
      <c r="A54" s="140">
        <v>45016</v>
      </c>
      <c r="B54" s="141" t="s">
        <v>789</v>
      </c>
      <c r="C54" s="142">
        <v>355817.52982223028</v>
      </c>
      <c r="D54" s="142">
        <v>355817.52982223028</v>
      </c>
      <c r="E54" s="142">
        <v>3002.1969979695</v>
      </c>
      <c r="F54" s="142"/>
      <c r="G54" s="142"/>
      <c r="H54" s="142">
        <v>3002.1969979695</v>
      </c>
      <c r="I54" s="142">
        <v>0</v>
      </c>
    </row>
    <row r="55" spans="1:9" ht="15.95" customHeight="1" x14ac:dyDescent="0.2">
      <c r="A55" s="140">
        <v>45016</v>
      </c>
      <c r="B55" s="141" t="s">
        <v>788</v>
      </c>
      <c r="C55" s="142">
        <v>573216.33545728296</v>
      </c>
      <c r="D55" s="142">
        <v>573216.33545728296</v>
      </c>
      <c r="E55" s="142">
        <v>3203.6444660416</v>
      </c>
      <c r="F55" s="142"/>
      <c r="G55" s="142"/>
      <c r="H55" s="142">
        <v>3203.6444660416</v>
      </c>
      <c r="I55" s="142">
        <v>0</v>
      </c>
    </row>
    <row r="56" spans="1:9" ht="15.95" customHeight="1" x14ac:dyDescent="0.2">
      <c r="A56" s="140">
        <v>45016</v>
      </c>
      <c r="B56" s="141" t="s">
        <v>859</v>
      </c>
      <c r="C56" s="142">
        <v>494874.48746210837</v>
      </c>
      <c r="D56" s="142">
        <v>494874.48746210837</v>
      </c>
      <c r="E56" s="142">
        <v>-12762.2466992765</v>
      </c>
      <c r="F56" s="142"/>
      <c r="G56" s="142"/>
      <c r="H56" s="142">
        <v>-12762.2466992765</v>
      </c>
      <c r="I56" s="142">
        <v>0</v>
      </c>
    </row>
    <row r="57" spans="1:9" ht="15.95" customHeight="1" x14ac:dyDescent="0.2">
      <c r="A57" s="140">
        <v>45016</v>
      </c>
      <c r="B57" s="141" t="s">
        <v>787</v>
      </c>
      <c r="C57" s="142">
        <v>112911.8803640703</v>
      </c>
      <c r="D57" s="142">
        <v>112911.8803640703</v>
      </c>
      <c r="E57" s="142">
        <v>1039.1086354377001</v>
      </c>
      <c r="F57" s="142"/>
      <c r="G57" s="142"/>
      <c r="H57" s="142">
        <v>1039.1086354377001</v>
      </c>
      <c r="I57" s="142">
        <v>0</v>
      </c>
    </row>
    <row r="58" spans="1:9" ht="15.95" customHeight="1" x14ac:dyDescent="0.2">
      <c r="A58" s="140">
        <v>45016</v>
      </c>
      <c r="B58" s="141" t="s">
        <v>786</v>
      </c>
      <c r="C58" s="142">
        <v>752.7009606396</v>
      </c>
      <c r="D58" s="142">
        <v>752.7009606396</v>
      </c>
      <c r="E58" s="142">
        <v>24.7463763929</v>
      </c>
      <c r="F58" s="142"/>
      <c r="G58" s="142"/>
      <c r="H58" s="142">
        <v>24.7463763929</v>
      </c>
      <c r="I58" s="142">
        <v>0</v>
      </c>
    </row>
    <row r="59" spans="1:9" ht="15.95" customHeight="1" x14ac:dyDescent="0.2">
      <c r="A59" s="140">
        <v>45016</v>
      </c>
      <c r="B59" s="141" t="s">
        <v>785</v>
      </c>
      <c r="C59" s="142">
        <v>645719.70533962839</v>
      </c>
      <c r="D59" s="142">
        <v>645719.70533962839</v>
      </c>
      <c r="E59" s="142">
        <v>25901.401344818099</v>
      </c>
      <c r="F59" s="142"/>
      <c r="G59" s="142"/>
      <c r="H59" s="142">
        <v>25901.401344818099</v>
      </c>
      <c r="I59" s="142">
        <v>0</v>
      </c>
    </row>
    <row r="60" spans="1:9" ht="15.95" customHeight="1" x14ac:dyDescent="0.2">
      <c r="A60" s="140">
        <v>45016</v>
      </c>
      <c r="B60" s="141" t="s">
        <v>784</v>
      </c>
      <c r="C60" s="142">
        <v>487589.2756809374</v>
      </c>
      <c r="D60" s="142">
        <v>487589.2756809374</v>
      </c>
      <c r="E60" s="142">
        <v>-121.7560366065</v>
      </c>
      <c r="F60" s="142"/>
      <c r="G60" s="142"/>
      <c r="H60" s="142">
        <v>-121.7560366065</v>
      </c>
      <c r="I60" s="142">
        <v>0</v>
      </c>
    </row>
    <row r="61" spans="1:9" ht="15.95" customHeight="1" x14ac:dyDescent="0.2">
      <c r="A61" s="140">
        <v>45016</v>
      </c>
      <c r="B61" s="141" t="s">
        <v>783</v>
      </c>
      <c r="C61" s="142">
        <v>139217.93171492041</v>
      </c>
      <c r="D61" s="142">
        <v>139217.93171492041</v>
      </c>
      <c r="E61" s="142">
        <v>-992.42842345259999</v>
      </c>
      <c r="F61" s="142"/>
      <c r="G61" s="142"/>
      <c r="H61" s="142">
        <v>-992.42842345259999</v>
      </c>
      <c r="I61" s="142">
        <v>0</v>
      </c>
    </row>
    <row r="62" spans="1:9" ht="15.95" customHeight="1" x14ac:dyDescent="0.2">
      <c r="A62" s="140">
        <v>45016</v>
      </c>
      <c r="B62" s="141" t="s">
        <v>782</v>
      </c>
      <c r="C62" s="142">
        <v>701749.87057859998</v>
      </c>
      <c r="D62" s="142">
        <v>701749.87057859998</v>
      </c>
      <c r="E62" s="142">
        <v>-31474.5181548935</v>
      </c>
      <c r="F62" s="142"/>
      <c r="G62" s="142"/>
      <c r="H62" s="142">
        <v>-31474.5181548935</v>
      </c>
      <c r="I62" s="142">
        <v>0</v>
      </c>
    </row>
    <row r="63" spans="1:9" ht="15.95" customHeight="1" x14ac:dyDescent="0.2">
      <c r="A63" s="140"/>
      <c r="B63" s="141" t="s">
        <v>737</v>
      </c>
      <c r="C63" s="142">
        <v>3511849.7173804175</v>
      </c>
      <c r="D63" s="142">
        <v>3511849.7173804175</v>
      </c>
      <c r="E63" s="142">
        <v>-12179.8514935693</v>
      </c>
      <c r="F63" s="142"/>
      <c r="G63" s="142"/>
      <c r="H63" s="142">
        <v>-12179.8514935693</v>
      </c>
      <c r="I63" s="142"/>
    </row>
    <row r="64" spans="1:9" ht="15.95" customHeight="1" x14ac:dyDescent="0.2">
      <c r="A64" s="140"/>
      <c r="B64" s="141" t="s">
        <v>781</v>
      </c>
      <c r="C64" s="142"/>
      <c r="D64" s="142"/>
      <c r="E64" s="142"/>
      <c r="F64" s="142"/>
      <c r="G64" s="142"/>
      <c r="H64" s="142"/>
      <c r="I64" s="142"/>
    </row>
    <row r="65" spans="1:9" ht="15.95" customHeight="1" x14ac:dyDescent="0.2">
      <c r="A65" s="140"/>
      <c r="B65" s="141" t="s">
        <v>780</v>
      </c>
      <c r="C65" s="142"/>
      <c r="D65" s="142"/>
      <c r="E65" s="142"/>
      <c r="F65" s="142"/>
      <c r="G65" s="142"/>
      <c r="H65" s="142"/>
      <c r="I65" s="142"/>
    </row>
    <row r="66" spans="1:9" ht="15.95" customHeight="1" x14ac:dyDescent="0.2">
      <c r="A66" s="140">
        <v>45016</v>
      </c>
      <c r="B66" s="141" t="s">
        <v>899</v>
      </c>
      <c r="C66" s="142">
        <v>0</v>
      </c>
      <c r="D66" s="142">
        <v>0</v>
      </c>
      <c r="E66" s="142">
        <v>0</v>
      </c>
      <c r="F66" s="142"/>
      <c r="G66" s="142"/>
      <c r="H66" s="142">
        <v>-60014.115475899998</v>
      </c>
      <c r="I66" s="142">
        <v>0</v>
      </c>
    </row>
    <row r="67" spans="1:9" ht="15.95" customHeight="1" x14ac:dyDescent="0.2">
      <c r="A67" s="140"/>
      <c r="B67" s="141" t="s">
        <v>779</v>
      </c>
      <c r="C67" s="142">
        <v>0</v>
      </c>
      <c r="D67" s="142">
        <v>0</v>
      </c>
      <c r="E67" s="142">
        <v>0</v>
      </c>
      <c r="F67" s="142"/>
      <c r="G67" s="142"/>
      <c r="H67" s="142">
        <v>-60014.115475899998</v>
      </c>
      <c r="I67" s="142"/>
    </row>
    <row r="68" spans="1:9" ht="15.95" customHeight="1" x14ac:dyDescent="0.2">
      <c r="A68" s="140"/>
      <c r="B68" s="143" t="s">
        <v>778</v>
      </c>
      <c r="C68" s="144">
        <v>50994588.741463959</v>
      </c>
      <c r="D68" s="144">
        <v>52421259.179504894</v>
      </c>
      <c r="E68" s="144">
        <v>-12179.8514935693</v>
      </c>
      <c r="F68" s="144"/>
      <c r="G68" s="144"/>
      <c r="H68" s="144">
        <v>1354476.4710714661</v>
      </c>
      <c r="I68" s="144">
        <v>0</v>
      </c>
    </row>
    <row r="69" spans="1:9" x14ac:dyDescent="0.2">
      <c r="C69" s="90"/>
      <c r="D69" s="90"/>
      <c r="E69" s="90"/>
      <c r="F69" s="90"/>
      <c r="G69" s="90"/>
      <c r="H69" s="90"/>
      <c r="I69" s="90"/>
    </row>
    <row r="71" spans="1:9" ht="34.5" customHeight="1" x14ac:dyDescent="0.2">
      <c r="A71" s="90" t="s">
        <v>83</v>
      </c>
      <c r="D71" s="170" t="s">
        <v>85</v>
      </c>
      <c r="H71" s="219" t="s">
        <v>746</v>
      </c>
      <c r="I71" s="219"/>
    </row>
    <row r="72" spans="1:9" ht="27" customHeight="1" x14ac:dyDescent="0.2">
      <c r="A72" s="90" t="s">
        <v>933</v>
      </c>
      <c r="H72" s="219"/>
      <c r="I72" s="219"/>
    </row>
    <row r="73" spans="1:9" ht="12.75" customHeight="1" x14ac:dyDescent="0.2">
      <c r="D73" s="91" t="s">
        <v>883</v>
      </c>
      <c r="H73" s="210" t="s">
        <v>340</v>
      </c>
      <c r="I73" s="210"/>
    </row>
  </sheetData>
  <mergeCells count="4">
    <mergeCell ref="A10:I10"/>
    <mergeCell ref="A11:I11"/>
    <mergeCell ref="H71:I72"/>
    <mergeCell ref="H73:I73"/>
  </mergeCells>
  <pageMargins left="0.70866141732283472" right="0.70866141732283472" top="0.74803149606299213" bottom="0.74803149606299213" header="0.31496062992125984" footer="0.31496062992125984"/>
  <pageSetup paperSize="9" scale="84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tabSelected="1" view="pageBreakPreview" topLeftCell="B1" zoomScaleNormal="100" zoomScaleSheetLayoutView="100" workbookViewId="0">
      <selection activeCell="L22" sqref="L22"/>
    </sheetView>
  </sheetViews>
  <sheetFormatPr defaultColWidth="8" defaultRowHeight="12.75" customHeight="1" x14ac:dyDescent="0.2"/>
  <cols>
    <col min="1" max="1" width="6" style="145" hidden="1" customWidth="1"/>
    <col min="2" max="2" width="7.5703125" style="145" customWidth="1"/>
    <col min="3" max="3" width="9.140625" style="145" customWidth="1"/>
    <col min="4" max="4" width="18.7109375" style="145" customWidth="1"/>
    <col min="5" max="9" width="9.140625" style="145" customWidth="1"/>
    <col min="10" max="10" width="13.85546875" style="145" customWidth="1"/>
    <col min="11" max="11" width="10.85546875" style="145" customWidth="1"/>
    <col min="12" max="12" width="16.85546875" style="145" customWidth="1"/>
    <col min="13" max="13" width="10.28515625" style="145" customWidth="1"/>
    <col min="14" max="256" width="9.140625" style="145" customWidth="1"/>
    <col min="257" max="16384" width="8" style="99"/>
  </cols>
  <sheetData>
    <row r="1" spans="2:12" x14ac:dyDescent="0.2">
      <c r="B1" s="153" t="s">
        <v>934</v>
      </c>
    </row>
    <row r="2" spans="2:12" x14ac:dyDescent="0.2">
      <c r="B2" s="47" t="str">
        <f>'[1]2'!A2</f>
        <v xml:space="preserve">Registarski broj investicionog fonda: </v>
      </c>
    </row>
    <row r="3" spans="2:12" x14ac:dyDescent="0.2">
      <c r="B3" s="47" t="str">
        <f>'[1]2'!A3</f>
        <v>Naziv društva za upravljanje investicionim fondom: Društvo za upravljanje investicionim fondovima Kristal invest A.D. Banja Luka</v>
      </c>
    </row>
    <row r="4" spans="2:12" x14ac:dyDescent="0.2">
      <c r="B4" s="47" t="str">
        <f>'[1]2'!A4</f>
        <v>Matični broj društva za upravljanje investicionim fondom: 01935615</v>
      </c>
    </row>
    <row r="5" spans="2:12" x14ac:dyDescent="0.2">
      <c r="B5" s="47" t="str">
        <f>'[1]2'!A5</f>
        <v>JIB društva za upravljanje investicionim fondom: 4400819920004</v>
      </c>
    </row>
    <row r="6" spans="2:12" x14ac:dyDescent="0.2">
      <c r="B6" s="47" t="str">
        <f>'[1]2'!A6</f>
        <v>JIB zatvorenog investicionog fonda: JP-M-6</v>
      </c>
    </row>
    <row r="9" spans="2:12" x14ac:dyDescent="0.2">
      <c r="B9" s="239" t="s">
        <v>852</v>
      </c>
      <c r="C9" s="239"/>
      <c r="D9" s="239"/>
      <c r="E9" s="239"/>
      <c r="F9" s="239"/>
      <c r="G9" s="239"/>
      <c r="H9" s="239"/>
      <c r="I9" s="239"/>
      <c r="J9" s="239"/>
      <c r="K9" s="239"/>
      <c r="L9" s="239"/>
    </row>
    <row r="10" spans="2:12" x14ac:dyDescent="0.2">
      <c r="B10" s="239" t="s">
        <v>900</v>
      </c>
      <c r="C10" s="239"/>
      <c r="D10" s="239"/>
      <c r="E10" s="239"/>
      <c r="F10" s="239"/>
      <c r="G10" s="239"/>
      <c r="H10" s="239"/>
      <c r="I10" s="239"/>
      <c r="J10" s="239"/>
      <c r="K10" s="239"/>
      <c r="L10" s="239"/>
    </row>
    <row r="12" spans="2:12" x14ac:dyDescent="0.2">
      <c r="B12" s="249" t="s">
        <v>851</v>
      </c>
      <c r="C12" s="249"/>
      <c r="D12" s="249"/>
      <c r="E12" s="249"/>
      <c r="F12" s="249"/>
      <c r="G12" s="249"/>
      <c r="H12" s="249"/>
      <c r="I12" s="249"/>
      <c r="J12" s="249"/>
      <c r="K12" s="249"/>
      <c r="L12" s="249"/>
    </row>
    <row r="14" spans="2:12" ht="40.5" customHeight="1" x14ac:dyDescent="0.2">
      <c r="B14" s="146" t="s">
        <v>841</v>
      </c>
      <c r="C14" s="250" t="s">
        <v>840</v>
      </c>
      <c r="D14" s="251"/>
      <c r="E14" s="250" t="s">
        <v>512</v>
      </c>
      <c r="F14" s="251"/>
      <c r="G14" s="250" t="s">
        <v>850</v>
      </c>
      <c r="H14" s="251"/>
      <c r="I14" s="250" t="s">
        <v>849</v>
      </c>
      <c r="J14" s="251"/>
      <c r="K14" s="250" t="s">
        <v>848</v>
      </c>
      <c r="L14" s="251"/>
    </row>
    <row r="15" spans="2:12" ht="10.5" customHeight="1" x14ac:dyDescent="0.2">
      <c r="B15" s="147">
        <v>1</v>
      </c>
      <c r="C15" s="236">
        <v>2</v>
      </c>
      <c r="D15" s="238"/>
      <c r="E15" s="236">
        <v>3</v>
      </c>
      <c r="F15" s="238"/>
      <c r="G15" s="236">
        <v>4</v>
      </c>
      <c r="H15" s="238"/>
      <c r="I15" s="236">
        <v>5</v>
      </c>
      <c r="J15" s="238"/>
      <c r="K15" s="236">
        <v>6</v>
      </c>
      <c r="L15" s="238"/>
    </row>
    <row r="16" spans="2:12" x14ac:dyDescent="0.2">
      <c r="B16" s="147" t="s">
        <v>343</v>
      </c>
      <c r="C16" s="230"/>
      <c r="D16" s="232"/>
      <c r="E16" s="254"/>
      <c r="F16" s="255"/>
      <c r="G16" s="247"/>
      <c r="H16" s="248"/>
      <c r="I16" s="247"/>
      <c r="J16" s="248"/>
      <c r="K16" s="247"/>
      <c r="L16" s="248"/>
    </row>
    <row r="17" spans="2:12" x14ac:dyDescent="0.2">
      <c r="B17" s="148"/>
      <c r="C17" s="230" t="s">
        <v>733</v>
      </c>
      <c r="D17" s="232"/>
      <c r="E17" s="254"/>
      <c r="F17" s="255"/>
      <c r="G17" s="247"/>
      <c r="H17" s="248"/>
      <c r="I17" s="247"/>
      <c r="J17" s="248"/>
      <c r="K17" s="247"/>
      <c r="L17" s="248"/>
    </row>
    <row r="18" spans="2:12" x14ac:dyDescent="0.2">
      <c r="C18" s="149"/>
      <c r="D18" s="149"/>
      <c r="E18" s="149"/>
      <c r="F18" s="149"/>
      <c r="G18" s="149"/>
      <c r="H18" s="149"/>
      <c r="I18" s="149"/>
      <c r="J18" s="149"/>
      <c r="K18" s="149"/>
      <c r="L18" s="149"/>
    </row>
    <row r="19" spans="2:12" x14ac:dyDescent="0.2">
      <c r="B19" s="249" t="s">
        <v>901</v>
      </c>
      <c r="C19" s="249"/>
      <c r="D19" s="249"/>
      <c r="E19" s="249"/>
      <c r="F19" s="249"/>
      <c r="G19" s="249"/>
      <c r="H19" s="249"/>
      <c r="I19" s="249"/>
      <c r="J19" s="249"/>
      <c r="K19" s="249"/>
      <c r="L19" s="249"/>
    </row>
    <row r="20" spans="2:12" x14ac:dyDescent="0.2"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</row>
    <row r="21" spans="2:12" x14ac:dyDescent="0.2">
      <c r="B21" s="230" t="s">
        <v>847</v>
      </c>
      <c r="C21" s="231"/>
      <c r="D21" s="231"/>
      <c r="E21" s="231"/>
      <c r="F21" s="231"/>
      <c r="G21" s="231"/>
      <c r="H21" s="231"/>
      <c r="I21" s="231"/>
      <c r="J21" s="232"/>
    </row>
    <row r="22" spans="2:12" ht="27.75" customHeight="1" x14ac:dyDescent="0.2">
      <c r="B22" s="146" t="s">
        <v>841</v>
      </c>
      <c r="C22" s="250" t="s">
        <v>840</v>
      </c>
      <c r="D22" s="251"/>
      <c r="E22" s="250" t="s">
        <v>846</v>
      </c>
      <c r="F22" s="251"/>
      <c r="G22" s="250" t="s">
        <v>845</v>
      </c>
      <c r="H22" s="251"/>
      <c r="I22" s="250" t="s">
        <v>844</v>
      </c>
      <c r="J22" s="251"/>
    </row>
    <row r="23" spans="2:12" ht="10.5" customHeight="1" x14ac:dyDescent="0.2">
      <c r="B23" s="147">
        <v>1</v>
      </c>
      <c r="C23" s="236">
        <v>2</v>
      </c>
      <c r="D23" s="238"/>
      <c r="E23" s="236">
        <v>3</v>
      </c>
      <c r="F23" s="238"/>
      <c r="G23" s="236">
        <v>4</v>
      </c>
      <c r="H23" s="238"/>
      <c r="I23" s="236">
        <v>5</v>
      </c>
      <c r="J23" s="238"/>
    </row>
    <row r="24" spans="2:12" x14ac:dyDescent="0.2">
      <c r="B24" s="147" t="s">
        <v>343</v>
      </c>
      <c r="C24" s="230"/>
      <c r="D24" s="232"/>
      <c r="E24" s="254"/>
      <c r="F24" s="255"/>
      <c r="G24" s="230"/>
      <c r="H24" s="232"/>
      <c r="I24" s="247"/>
      <c r="J24" s="248"/>
    </row>
    <row r="25" spans="2:12" x14ac:dyDescent="0.2">
      <c r="B25" s="147"/>
      <c r="C25" s="252" t="s">
        <v>843</v>
      </c>
      <c r="D25" s="253"/>
      <c r="E25" s="254"/>
      <c r="F25" s="255"/>
      <c r="G25" s="230"/>
      <c r="H25" s="232"/>
      <c r="I25" s="247"/>
      <c r="J25" s="248"/>
    </row>
    <row r="26" spans="2:12" x14ac:dyDescent="0.2">
      <c r="B26" s="230" t="s">
        <v>842</v>
      </c>
      <c r="C26" s="231"/>
      <c r="D26" s="231"/>
      <c r="E26" s="231"/>
      <c r="F26" s="231"/>
      <c r="G26" s="231"/>
      <c r="H26" s="231"/>
      <c r="I26" s="231"/>
      <c r="J26" s="232"/>
    </row>
    <row r="27" spans="2:12" ht="24.75" customHeight="1" x14ac:dyDescent="0.2">
      <c r="B27" s="146" t="s">
        <v>841</v>
      </c>
      <c r="C27" s="250" t="s">
        <v>840</v>
      </c>
      <c r="D27" s="251"/>
      <c r="E27" s="250" t="s">
        <v>839</v>
      </c>
      <c r="F27" s="251"/>
      <c r="G27" s="250" t="s">
        <v>838</v>
      </c>
      <c r="H27" s="251"/>
      <c r="I27" s="250" t="s">
        <v>837</v>
      </c>
      <c r="J27" s="251"/>
    </row>
    <row r="28" spans="2:12" x14ac:dyDescent="0.2">
      <c r="B28" s="147" t="s">
        <v>343</v>
      </c>
      <c r="C28" s="230"/>
      <c r="D28" s="232"/>
      <c r="E28" s="247"/>
      <c r="F28" s="248"/>
      <c r="G28" s="236"/>
      <c r="H28" s="238"/>
      <c r="I28" s="247"/>
      <c r="J28" s="248"/>
    </row>
    <row r="29" spans="2:12" x14ac:dyDescent="0.2">
      <c r="B29" s="147"/>
      <c r="C29" s="252" t="s">
        <v>836</v>
      </c>
      <c r="D29" s="253"/>
      <c r="E29" s="247"/>
      <c r="F29" s="248"/>
      <c r="G29" s="236"/>
      <c r="H29" s="238"/>
      <c r="I29" s="247"/>
      <c r="J29" s="248"/>
    </row>
    <row r="30" spans="2:12" x14ac:dyDescent="0.2">
      <c r="B30" s="230" t="s">
        <v>835</v>
      </c>
      <c r="C30" s="231"/>
      <c r="D30" s="232"/>
      <c r="E30" s="247"/>
      <c r="F30" s="248"/>
      <c r="G30" s="236"/>
      <c r="H30" s="238"/>
      <c r="I30" s="247"/>
      <c r="J30" s="248"/>
    </row>
    <row r="31" spans="2:12" ht="27" customHeight="1" x14ac:dyDescent="0.2"/>
    <row r="32" spans="2:12" x14ac:dyDescent="0.2">
      <c r="B32" s="249" t="s">
        <v>902</v>
      </c>
      <c r="C32" s="249"/>
      <c r="D32" s="249"/>
      <c r="E32" s="249"/>
      <c r="F32" s="249"/>
      <c r="G32" s="249"/>
      <c r="H32" s="249"/>
      <c r="I32" s="249"/>
      <c r="J32" s="249"/>
      <c r="K32" s="249"/>
    </row>
    <row r="34" spans="2:12" ht="21" customHeight="1" x14ac:dyDescent="0.2">
      <c r="B34" s="241" t="s">
        <v>834</v>
      </c>
      <c r="C34" s="242"/>
      <c r="D34" s="242"/>
      <c r="E34" s="243"/>
      <c r="F34" s="241" t="s">
        <v>833</v>
      </c>
      <c r="G34" s="242"/>
      <c r="H34" s="243"/>
      <c r="I34" s="241" t="s">
        <v>832</v>
      </c>
      <c r="J34" s="242"/>
      <c r="K34" s="243"/>
    </row>
    <row r="35" spans="2:12" x14ac:dyDescent="0.2">
      <c r="B35" s="244"/>
      <c r="C35" s="245"/>
      <c r="D35" s="245"/>
      <c r="E35" s="246"/>
      <c r="F35" s="233"/>
      <c r="G35" s="234"/>
      <c r="H35" s="235"/>
      <c r="I35" s="230"/>
      <c r="J35" s="231"/>
      <c r="K35" s="232"/>
    </row>
    <row r="36" spans="2:12" x14ac:dyDescent="0.2">
      <c r="B36" s="230" t="s">
        <v>831</v>
      </c>
      <c r="C36" s="231"/>
      <c r="D36" s="231"/>
      <c r="E36" s="232"/>
      <c r="F36" s="233">
        <v>167374.39000000001</v>
      </c>
      <c r="G36" s="234"/>
      <c r="H36" s="235"/>
      <c r="I36" s="236" t="s">
        <v>830</v>
      </c>
      <c r="J36" s="237"/>
      <c r="K36" s="238"/>
    </row>
    <row r="37" spans="2:12" x14ac:dyDescent="0.2">
      <c r="B37" s="111"/>
      <c r="C37" s="111"/>
      <c r="D37" s="111" t="s">
        <v>733</v>
      </c>
      <c r="E37" s="111"/>
      <c r="F37" s="111"/>
      <c r="G37" s="111"/>
      <c r="H37" s="111">
        <f>SUM(F35:F36)</f>
        <v>167374.39000000001</v>
      </c>
      <c r="I37" s="111"/>
      <c r="J37" s="111"/>
      <c r="K37" s="111"/>
      <c r="L37" s="111"/>
    </row>
    <row r="38" spans="2:12" x14ac:dyDescent="0.2"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</row>
    <row r="39" spans="2:12" ht="31.5" customHeight="1" x14ac:dyDescent="0.2">
      <c r="B39" s="111" t="s">
        <v>83</v>
      </c>
      <c r="C39" s="111"/>
      <c r="D39" s="111"/>
      <c r="E39" s="111"/>
      <c r="F39" s="239" t="s">
        <v>85</v>
      </c>
      <c r="G39" s="239"/>
      <c r="H39" s="111"/>
      <c r="I39" s="111" t="s">
        <v>84</v>
      </c>
      <c r="J39" s="211" t="s">
        <v>86</v>
      </c>
      <c r="K39" s="211"/>
      <c r="L39" s="211"/>
    </row>
    <row r="40" spans="2:12" ht="36" customHeight="1" x14ac:dyDescent="0.2">
      <c r="B40" s="111" t="s">
        <v>933</v>
      </c>
      <c r="C40" s="111"/>
      <c r="D40" s="111"/>
      <c r="E40" s="111"/>
      <c r="F40" s="240" t="s">
        <v>883</v>
      </c>
      <c r="G40" s="240"/>
      <c r="H40" s="111"/>
      <c r="I40" s="111"/>
      <c r="J40" s="218" t="s">
        <v>340</v>
      </c>
      <c r="K40" s="218"/>
      <c r="L40" s="218"/>
    </row>
    <row r="41" spans="2:12" x14ac:dyDescent="0.2"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</row>
    <row r="42" spans="2:12" x14ac:dyDescent="0.2">
      <c r="B42" s="111"/>
      <c r="C42" s="111"/>
      <c r="D42" s="111"/>
      <c r="E42" s="111"/>
      <c r="F42" s="111"/>
      <c r="G42" s="111"/>
      <c r="H42" s="111"/>
      <c r="I42" s="111"/>
      <c r="J42" s="111"/>
      <c r="K42" s="111"/>
      <c r="L42" s="111"/>
    </row>
    <row r="43" spans="2:12" x14ac:dyDescent="0.2">
      <c r="B43" s="111"/>
      <c r="C43" s="111"/>
      <c r="D43" s="111"/>
      <c r="E43" s="111"/>
      <c r="F43" s="111"/>
      <c r="G43" s="111"/>
      <c r="H43" s="111"/>
      <c r="I43" s="111"/>
      <c r="J43" s="111"/>
      <c r="K43" s="111"/>
      <c r="L43" s="111"/>
    </row>
    <row r="44" spans="2:12" x14ac:dyDescent="0.2">
      <c r="B44" s="111"/>
      <c r="C44" s="111"/>
      <c r="D44" s="111"/>
      <c r="E44" s="111"/>
      <c r="F44" s="111"/>
      <c r="G44" s="111"/>
      <c r="H44" s="111"/>
      <c r="I44" s="111"/>
      <c r="J44" s="111"/>
      <c r="K44" s="111"/>
      <c r="L44" s="111"/>
    </row>
    <row r="45" spans="2:12" x14ac:dyDescent="0.2">
      <c r="B45" s="111"/>
      <c r="C45" s="111"/>
      <c r="D45" s="111"/>
      <c r="E45" s="111"/>
      <c r="F45" s="150"/>
      <c r="G45" s="150"/>
      <c r="H45" s="150"/>
      <c r="I45" s="149"/>
      <c r="J45" s="149"/>
      <c r="K45" s="149"/>
    </row>
    <row r="46" spans="2:12" x14ac:dyDescent="0.2">
      <c r="C46" s="151"/>
    </row>
    <row r="48" spans="2:12" x14ac:dyDescent="0.2">
      <c r="C48" s="191"/>
      <c r="D48" s="191"/>
      <c r="E48" s="191"/>
      <c r="F48" s="191"/>
    </row>
    <row r="49" spans="3:6" x14ac:dyDescent="0.2">
      <c r="C49" s="191"/>
      <c r="D49" s="191"/>
      <c r="E49" s="191"/>
      <c r="F49" s="191"/>
    </row>
    <row r="50" spans="3:6" x14ac:dyDescent="0.2">
      <c r="C50" s="191"/>
      <c r="D50" s="191"/>
      <c r="E50" s="191"/>
      <c r="F50" s="191"/>
    </row>
    <row r="82" spans="10:12" x14ac:dyDescent="0.2">
      <c r="J82" s="152"/>
      <c r="K82" s="152"/>
    </row>
    <row r="83" spans="10:12" x14ac:dyDescent="0.2">
      <c r="J83" s="152"/>
      <c r="K83" s="152"/>
    </row>
    <row r="84" spans="10:12" x14ac:dyDescent="0.2">
      <c r="L84" s="152"/>
    </row>
    <row r="85" spans="10:12" x14ac:dyDescent="0.2">
      <c r="L85" s="152"/>
    </row>
    <row r="86" spans="10:12" ht="21.75" customHeight="1" x14ac:dyDescent="0.2"/>
  </sheetData>
  <mergeCells count="73">
    <mergeCell ref="B9:L9"/>
    <mergeCell ref="B10:L10"/>
    <mergeCell ref="B12:L12"/>
    <mergeCell ref="C14:D14"/>
    <mergeCell ref="E14:F14"/>
    <mergeCell ref="G14:H14"/>
    <mergeCell ref="I14:J14"/>
    <mergeCell ref="K14:L14"/>
    <mergeCell ref="C16:D16"/>
    <mergeCell ref="E16:F16"/>
    <mergeCell ref="G16:H16"/>
    <mergeCell ref="I16:J16"/>
    <mergeCell ref="K16:L16"/>
    <mergeCell ref="C15:D15"/>
    <mergeCell ref="E15:F15"/>
    <mergeCell ref="G15:H15"/>
    <mergeCell ref="I15:J15"/>
    <mergeCell ref="K15:L1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30:D30"/>
    <mergeCell ref="E30:F30"/>
    <mergeCell ref="G30:H30"/>
    <mergeCell ref="I30:J30"/>
    <mergeCell ref="B32:K32"/>
    <mergeCell ref="B34:E34"/>
    <mergeCell ref="F34:H34"/>
    <mergeCell ref="I34:K34"/>
    <mergeCell ref="B35:E35"/>
    <mergeCell ref="F35:H35"/>
    <mergeCell ref="I35:K35"/>
    <mergeCell ref="C48:F50"/>
    <mergeCell ref="B36:E36"/>
    <mergeCell ref="F36:H36"/>
    <mergeCell ref="I36:K36"/>
    <mergeCell ref="F39:G39"/>
    <mergeCell ref="J39:L39"/>
    <mergeCell ref="F40:G40"/>
    <mergeCell ref="J40:L40"/>
  </mergeCells>
  <printOptions horizontalCentered="1"/>
  <pageMargins left="0.43307086614173229" right="0.31496062992125984" top="0.74803149606299213" bottom="0.9055118110236221" header="0.27559055118110237" footer="0.31496062992125984"/>
  <pageSetup paperSize="9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6"/>
  <sheetViews>
    <sheetView workbookViewId="0">
      <selection activeCell="I101" sqref="I101"/>
    </sheetView>
  </sheetViews>
  <sheetFormatPr defaultRowHeight="15" x14ac:dyDescent="0.25"/>
  <cols>
    <col min="1" max="1" width="14.85546875" style="23" customWidth="1"/>
    <col min="2" max="2" width="54.140625" style="43" customWidth="1"/>
    <col min="3" max="4" width="9.140625" style="23"/>
    <col min="5" max="5" width="13.7109375" style="23" bestFit="1" customWidth="1"/>
    <col min="6" max="6" width="11.42578125" style="23" customWidth="1"/>
    <col min="7" max="16384" width="9.140625" style="23"/>
  </cols>
  <sheetData>
    <row r="1" spans="1:6" ht="39" x14ac:dyDescent="0.25">
      <c r="A1" s="31" t="s">
        <v>87</v>
      </c>
      <c r="B1" s="30" t="s">
        <v>860</v>
      </c>
      <c r="C1" s="34"/>
      <c r="D1" s="1"/>
      <c r="E1" s="1"/>
    </row>
    <row r="2" spans="1:6" x14ac:dyDescent="0.25">
      <c r="A2" s="1" t="s">
        <v>88</v>
      </c>
      <c r="B2" s="1"/>
      <c r="C2" s="34"/>
      <c r="D2" s="1"/>
      <c r="E2" s="1"/>
    </row>
    <row r="3" spans="1:6" x14ac:dyDescent="0.25">
      <c r="A3" s="1" t="s">
        <v>89</v>
      </c>
      <c r="B3" s="1"/>
      <c r="C3" s="34"/>
      <c r="D3" s="1"/>
      <c r="E3" s="1"/>
    </row>
    <row r="4" spans="1:6" x14ac:dyDescent="0.25">
      <c r="A4" s="1" t="s">
        <v>90</v>
      </c>
      <c r="B4" s="1"/>
      <c r="C4" s="34"/>
      <c r="D4" s="1"/>
      <c r="E4" s="1"/>
    </row>
    <row r="5" spans="1:6" x14ac:dyDescent="0.25">
      <c r="A5" s="1" t="s">
        <v>91</v>
      </c>
      <c r="B5" s="1"/>
      <c r="C5" s="34"/>
      <c r="D5" s="1"/>
      <c r="E5" s="1"/>
    </row>
    <row r="6" spans="1:6" x14ac:dyDescent="0.25">
      <c r="A6" s="1" t="s">
        <v>338</v>
      </c>
      <c r="B6" s="1"/>
      <c r="C6" s="34"/>
      <c r="D6" s="1"/>
      <c r="E6" s="1"/>
    </row>
    <row r="7" spans="1:6" x14ac:dyDescent="0.25">
      <c r="A7" s="34"/>
      <c r="B7" s="1"/>
      <c r="C7" s="1"/>
      <c r="D7" s="1"/>
      <c r="E7" s="1"/>
    </row>
    <row r="8" spans="1:6" x14ac:dyDescent="0.25">
      <c r="A8" s="34"/>
      <c r="B8" s="34" t="s">
        <v>98</v>
      </c>
      <c r="C8" s="3"/>
      <c r="D8" s="1"/>
      <c r="E8" s="1"/>
    </row>
    <row r="9" spans="1:6" x14ac:dyDescent="0.25">
      <c r="A9" s="34"/>
      <c r="B9" s="34" t="s">
        <v>95</v>
      </c>
      <c r="C9" s="3"/>
      <c r="D9" s="1"/>
      <c r="E9" s="1"/>
    </row>
    <row r="10" spans="1:6" x14ac:dyDescent="0.25">
      <c r="A10" s="34"/>
      <c r="B10" s="34" t="s">
        <v>927</v>
      </c>
      <c r="C10" s="1"/>
      <c r="D10" s="1" t="s">
        <v>79</v>
      </c>
      <c r="E10" s="1"/>
    </row>
    <row r="12" spans="1:6" ht="30" x14ac:dyDescent="0.25">
      <c r="A12" s="28" t="s">
        <v>168</v>
      </c>
      <c r="B12" s="28" t="s">
        <v>167</v>
      </c>
      <c r="C12" s="24" t="s">
        <v>169</v>
      </c>
      <c r="D12" s="25" t="s">
        <v>170</v>
      </c>
      <c r="E12" s="25" t="s">
        <v>81</v>
      </c>
      <c r="F12" s="28" t="s">
        <v>82</v>
      </c>
    </row>
    <row r="13" spans="1:6" x14ac:dyDescent="0.25">
      <c r="A13" s="25">
        <v>1</v>
      </c>
      <c r="B13" s="39">
        <v>2</v>
      </c>
      <c r="C13" s="24">
        <v>3</v>
      </c>
      <c r="D13" s="24">
        <v>4</v>
      </c>
      <c r="E13" s="24">
        <v>5</v>
      </c>
      <c r="F13" s="24">
        <v>6</v>
      </c>
    </row>
    <row r="14" spans="1:6" x14ac:dyDescent="0.25">
      <c r="A14" s="25"/>
      <c r="B14" s="40" t="s">
        <v>171</v>
      </c>
      <c r="C14" s="24"/>
      <c r="D14" s="24"/>
      <c r="E14" s="24"/>
      <c r="F14" s="24"/>
    </row>
    <row r="15" spans="1:6" x14ac:dyDescent="0.25">
      <c r="A15" s="25">
        <v>70</v>
      </c>
      <c r="B15" s="40" t="s">
        <v>172</v>
      </c>
      <c r="C15" s="24"/>
      <c r="D15" s="26">
        <v>201</v>
      </c>
      <c r="E15" s="21">
        <f>E16+E17+E18</f>
        <v>927669</v>
      </c>
      <c r="F15" s="21">
        <v>60303.979999999996</v>
      </c>
    </row>
    <row r="16" spans="1:6" x14ac:dyDescent="0.25">
      <c r="A16" s="25">
        <v>700</v>
      </c>
      <c r="B16" s="40" t="s">
        <v>173</v>
      </c>
      <c r="C16" s="26" t="s">
        <v>876</v>
      </c>
      <c r="D16" s="26">
        <v>202</v>
      </c>
      <c r="E16" s="21">
        <v>897456</v>
      </c>
      <c r="F16" s="21">
        <v>20948.93</v>
      </c>
    </row>
    <row r="17" spans="1:6" x14ac:dyDescent="0.25">
      <c r="A17" s="25">
        <v>701</v>
      </c>
      <c r="B17" s="40" t="s">
        <v>174</v>
      </c>
      <c r="C17" s="26" t="s">
        <v>877</v>
      </c>
      <c r="D17" s="26">
        <v>203</v>
      </c>
      <c r="E17" s="21">
        <v>19935</v>
      </c>
      <c r="F17" s="21">
        <v>27399.05</v>
      </c>
    </row>
    <row r="18" spans="1:6" ht="30" x14ac:dyDescent="0.25">
      <c r="A18" s="25">
        <v>702</v>
      </c>
      <c r="B18" s="40" t="s">
        <v>175</v>
      </c>
      <c r="C18" s="26" t="s">
        <v>877</v>
      </c>
      <c r="D18" s="26">
        <v>204</v>
      </c>
      <c r="E18" s="41">
        <v>10278</v>
      </c>
      <c r="F18" s="21">
        <v>11956</v>
      </c>
    </row>
    <row r="19" spans="1:6" x14ac:dyDescent="0.25">
      <c r="A19" s="25">
        <v>709</v>
      </c>
      <c r="B19" s="40" t="s">
        <v>176</v>
      </c>
      <c r="C19" s="26" t="s">
        <v>878</v>
      </c>
      <c r="D19" s="26">
        <v>205</v>
      </c>
      <c r="E19" s="21"/>
      <c r="F19" s="21">
        <v>0</v>
      </c>
    </row>
    <row r="20" spans="1:6" x14ac:dyDescent="0.25">
      <c r="A20" s="25">
        <v>71</v>
      </c>
      <c r="B20" s="40" t="s">
        <v>177</v>
      </c>
      <c r="C20" s="26" t="s">
        <v>879</v>
      </c>
      <c r="D20" s="26">
        <v>206</v>
      </c>
      <c r="E20" s="21">
        <f>E21+E24</f>
        <v>248677</v>
      </c>
      <c r="F20" s="21">
        <v>10856.75</v>
      </c>
    </row>
    <row r="21" spans="1:6" ht="30" x14ac:dyDescent="0.25">
      <c r="A21" s="25">
        <v>710</v>
      </c>
      <c r="B21" s="40" t="s">
        <v>313</v>
      </c>
      <c r="C21" s="26" t="s">
        <v>879</v>
      </c>
      <c r="D21" s="26">
        <v>207</v>
      </c>
      <c r="E21" s="21">
        <v>248618</v>
      </c>
      <c r="F21" s="38">
        <v>9499.09</v>
      </c>
    </row>
    <row r="22" spans="1:6" ht="30" x14ac:dyDescent="0.25">
      <c r="A22" s="25">
        <v>711</v>
      </c>
      <c r="B22" s="40" t="s">
        <v>314</v>
      </c>
      <c r="C22" s="26"/>
      <c r="D22" s="26">
        <v>208</v>
      </c>
      <c r="E22" s="21"/>
      <c r="F22" s="21">
        <v>0</v>
      </c>
    </row>
    <row r="23" spans="1:6" ht="30" x14ac:dyDescent="0.25">
      <c r="A23" s="25">
        <v>712</v>
      </c>
      <c r="B23" s="40" t="s">
        <v>315</v>
      </c>
      <c r="C23" s="26"/>
      <c r="D23" s="26">
        <v>209</v>
      </c>
      <c r="E23" s="21"/>
      <c r="F23" s="21">
        <v>0</v>
      </c>
    </row>
    <row r="24" spans="1:6" x14ac:dyDescent="0.25">
      <c r="A24" s="25">
        <v>713</v>
      </c>
      <c r="B24" s="40" t="s">
        <v>178</v>
      </c>
      <c r="C24" s="26" t="s">
        <v>879</v>
      </c>
      <c r="D24" s="26">
        <v>210</v>
      </c>
      <c r="E24" s="21">
        <v>59</v>
      </c>
      <c r="F24" s="21">
        <v>1357.66</v>
      </c>
    </row>
    <row r="25" spans="1:6" x14ac:dyDescent="0.25">
      <c r="A25" s="25">
        <v>719</v>
      </c>
      <c r="B25" s="40" t="s">
        <v>179</v>
      </c>
      <c r="C25" s="26"/>
      <c r="D25" s="26">
        <v>211</v>
      </c>
      <c r="E25" s="21"/>
      <c r="F25" s="21">
        <v>0</v>
      </c>
    </row>
    <row r="26" spans="1:6" x14ac:dyDescent="0.25">
      <c r="A26" s="25">
        <v>60</v>
      </c>
      <c r="B26" s="40" t="s">
        <v>180</v>
      </c>
      <c r="C26" s="26"/>
      <c r="D26" s="26">
        <v>212</v>
      </c>
      <c r="E26" s="21">
        <f>E27+E28</f>
        <v>508640</v>
      </c>
      <c r="F26" s="21">
        <v>531606.04999999993</v>
      </c>
    </row>
    <row r="27" spans="1:6" x14ac:dyDescent="0.25">
      <c r="A27" s="25">
        <v>600</v>
      </c>
      <c r="B27" s="40" t="s">
        <v>181</v>
      </c>
      <c r="C27" s="26" t="s">
        <v>873</v>
      </c>
      <c r="D27" s="26">
        <v>213</v>
      </c>
      <c r="E27" s="21">
        <v>505001</v>
      </c>
      <c r="F27" s="21">
        <v>526661.68999999994</v>
      </c>
    </row>
    <row r="28" spans="1:6" x14ac:dyDescent="0.25">
      <c r="A28" s="25">
        <v>601</v>
      </c>
      <c r="B28" s="40" t="s">
        <v>182</v>
      </c>
      <c r="C28" s="26" t="s">
        <v>880</v>
      </c>
      <c r="D28" s="26">
        <v>214</v>
      </c>
      <c r="E28" s="21">
        <v>3639</v>
      </c>
      <c r="F28" s="21">
        <v>4944.3599999999997</v>
      </c>
    </row>
    <row r="29" spans="1:6" x14ac:dyDescent="0.25">
      <c r="A29" s="25">
        <v>603</v>
      </c>
      <c r="B29" s="40" t="s">
        <v>183</v>
      </c>
      <c r="C29" s="26"/>
      <c r="D29" s="26">
        <v>215</v>
      </c>
      <c r="E29" s="21"/>
      <c r="F29" s="21">
        <v>0</v>
      </c>
    </row>
    <row r="30" spans="1:6" x14ac:dyDescent="0.25">
      <c r="A30" s="25">
        <v>605</v>
      </c>
      <c r="B30" s="40" t="s">
        <v>184</v>
      </c>
      <c r="C30" s="26"/>
      <c r="D30" s="26">
        <v>216</v>
      </c>
      <c r="E30" s="21"/>
      <c r="F30" s="21">
        <v>0</v>
      </c>
    </row>
    <row r="31" spans="1:6" x14ac:dyDescent="0.25">
      <c r="A31" s="25">
        <v>607</v>
      </c>
      <c r="B31" s="40" t="s">
        <v>185</v>
      </c>
      <c r="C31" s="26"/>
      <c r="D31" s="26">
        <v>217</v>
      </c>
      <c r="E31" s="21"/>
      <c r="F31" s="21">
        <v>0</v>
      </c>
    </row>
    <row r="32" spans="1:6" x14ac:dyDescent="0.25">
      <c r="A32" s="25" t="s">
        <v>31</v>
      </c>
      <c r="B32" s="40" t="s">
        <v>186</v>
      </c>
      <c r="C32" s="26"/>
      <c r="D32" s="26">
        <v>218</v>
      </c>
      <c r="E32" s="21"/>
      <c r="F32" s="21">
        <v>0</v>
      </c>
    </row>
    <row r="33" spans="1:6" x14ac:dyDescent="0.25">
      <c r="A33" s="25">
        <v>61</v>
      </c>
      <c r="B33" s="40" t="s">
        <v>187</v>
      </c>
      <c r="C33" s="26" t="s">
        <v>879</v>
      </c>
      <c r="D33" s="26">
        <v>219</v>
      </c>
      <c r="E33" s="21"/>
      <c r="F33" s="21">
        <v>2565.1799999999998</v>
      </c>
    </row>
    <row r="34" spans="1:6" ht="30" x14ac:dyDescent="0.25">
      <c r="A34" s="25">
        <v>610</v>
      </c>
      <c r="B34" s="40" t="s">
        <v>316</v>
      </c>
      <c r="C34" s="26" t="s">
        <v>879</v>
      </c>
      <c r="D34" s="26">
        <v>220</v>
      </c>
      <c r="E34" s="21"/>
      <c r="F34" s="38">
        <v>0</v>
      </c>
    </row>
    <row r="35" spans="1:6" ht="30" x14ac:dyDescent="0.25">
      <c r="A35" s="25">
        <v>611</v>
      </c>
      <c r="B35" s="40" t="s">
        <v>317</v>
      </c>
      <c r="C35" s="26"/>
      <c r="D35" s="26">
        <v>221</v>
      </c>
      <c r="E35" s="21"/>
      <c r="F35" s="21">
        <v>0</v>
      </c>
    </row>
    <row r="36" spans="1:6" ht="30" x14ac:dyDescent="0.25">
      <c r="A36" s="25">
        <v>612</v>
      </c>
      <c r="B36" s="40" t="s">
        <v>318</v>
      </c>
      <c r="C36" s="26"/>
      <c r="D36" s="26">
        <v>222</v>
      </c>
      <c r="E36" s="21"/>
      <c r="F36" s="21">
        <v>0</v>
      </c>
    </row>
    <row r="37" spans="1:6" x14ac:dyDescent="0.25">
      <c r="A37" s="25">
        <v>613</v>
      </c>
      <c r="B37" s="40" t="s">
        <v>188</v>
      </c>
      <c r="C37" s="26" t="s">
        <v>879</v>
      </c>
      <c r="D37" s="26">
        <v>223</v>
      </c>
      <c r="E37" s="21"/>
      <c r="F37" s="21">
        <v>2565.1799999999998</v>
      </c>
    </row>
    <row r="38" spans="1:6" x14ac:dyDescent="0.25">
      <c r="A38" s="25">
        <v>619</v>
      </c>
      <c r="B38" s="40" t="s">
        <v>189</v>
      </c>
      <c r="C38" s="26"/>
      <c r="D38" s="26">
        <v>224</v>
      </c>
      <c r="E38" s="21"/>
      <c r="F38" s="21">
        <v>0</v>
      </c>
    </row>
    <row r="39" spans="1:6" x14ac:dyDescent="0.25">
      <c r="A39" s="25"/>
      <c r="B39" s="40" t="s">
        <v>190</v>
      </c>
      <c r="C39" s="26"/>
      <c r="D39" s="26">
        <v>225</v>
      </c>
      <c r="E39" s="21"/>
      <c r="F39" s="21">
        <v>0</v>
      </c>
    </row>
    <row r="40" spans="1:6" x14ac:dyDescent="0.25">
      <c r="A40" s="25">
        <v>739</v>
      </c>
      <c r="B40" s="40" t="s">
        <v>191</v>
      </c>
      <c r="C40" s="26"/>
      <c r="D40" s="26">
        <v>226</v>
      </c>
      <c r="E40" s="21"/>
      <c r="F40" s="21">
        <v>0</v>
      </c>
    </row>
    <row r="41" spans="1:6" x14ac:dyDescent="0.25">
      <c r="A41" s="25"/>
      <c r="B41" s="40" t="s">
        <v>192</v>
      </c>
      <c r="C41" s="26"/>
      <c r="D41" s="26">
        <v>227</v>
      </c>
      <c r="E41" s="21"/>
      <c r="F41" s="21">
        <v>0</v>
      </c>
    </row>
    <row r="42" spans="1:6" x14ac:dyDescent="0.25">
      <c r="A42" s="25">
        <v>630</v>
      </c>
      <c r="B42" s="40" t="s">
        <v>193</v>
      </c>
      <c r="C42" s="26"/>
      <c r="D42" s="26">
        <v>228</v>
      </c>
      <c r="E42" s="21"/>
      <c r="F42" s="21">
        <v>0</v>
      </c>
    </row>
    <row r="43" spans="1:6" x14ac:dyDescent="0.25">
      <c r="A43" s="25">
        <v>631</v>
      </c>
      <c r="B43" s="40" t="s">
        <v>194</v>
      </c>
      <c r="C43" s="26"/>
      <c r="D43" s="26">
        <v>229</v>
      </c>
      <c r="E43" s="21"/>
      <c r="F43" s="21">
        <v>0</v>
      </c>
    </row>
    <row r="44" spans="1:6" x14ac:dyDescent="0.25">
      <c r="A44" s="25"/>
      <c r="B44" s="40" t="s">
        <v>195</v>
      </c>
      <c r="C44" s="26"/>
      <c r="D44" s="26"/>
      <c r="E44" s="21"/>
      <c r="F44" s="21"/>
    </row>
    <row r="45" spans="1:6" x14ac:dyDescent="0.25">
      <c r="A45" s="25"/>
      <c r="B45" s="40" t="s">
        <v>196</v>
      </c>
      <c r="C45" s="26"/>
      <c r="D45" s="26">
        <v>230</v>
      </c>
      <c r="E45" s="21">
        <f>E15+E20-E26</f>
        <v>667706</v>
      </c>
      <c r="F45" s="21">
        <v>0</v>
      </c>
    </row>
    <row r="46" spans="1:6" x14ac:dyDescent="0.25">
      <c r="A46" s="25"/>
      <c r="B46" s="40" t="s">
        <v>337</v>
      </c>
      <c r="C46" s="26"/>
      <c r="D46" s="26">
        <v>231</v>
      </c>
      <c r="E46" s="21"/>
      <c r="F46" s="21">
        <v>463010.5</v>
      </c>
    </row>
    <row r="47" spans="1:6" x14ac:dyDescent="0.25">
      <c r="A47" s="25"/>
      <c r="B47" s="40" t="s">
        <v>197</v>
      </c>
      <c r="C47" s="26"/>
      <c r="D47" s="26"/>
      <c r="E47" s="21"/>
      <c r="F47" s="21"/>
    </row>
    <row r="48" spans="1:6" x14ac:dyDescent="0.25">
      <c r="A48" s="25"/>
      <c r="B48" s="40" t="s">
        <v>198</v>
      </c>
      <c r="C48" s="26" t="s">
        <v>881</v>
      </c>
      <c r="D48" s="26">
        <v>232</v>
      </c>
      <c r="E48" s="21">
        <f>E49+E51</f>
        <v>8936825</v>
      </c>
      <c r="F48" s="21">
        <v>15020952.16</v>
      </c>
    </row>
    <row r="49" spans="1:6" ht="45" x14ac:dyDescent="0.25">
      <c r="A49" s="25" t="s">
        <v>32</v>
      </c>
      <c r="B49" s="40" t="s">
        <v>199</v>
      </c>
      <c r="C49" s="26" t="s">
        <v>881</v>
      </c>
      <c r="D49" s="26" t="s">
        <v>38</v>
      </c>
      <c r="E49" s="21">
        <v>7921294</v>
      </c>
      <c r="F49" s="21">
        <v>14293832.25</v>
      </c>
    </row>
    <row r="50" spans="1:6" ht="45" x14ac:dyDescent="0.25">
      <c r="A50" s="25" t="s">
        <v>33</v>
      </c>
      <c r="B50" s="40" t="s">
        <v>200</v>
      </c>
      <c r="C50" s="26"/>
      <c r="D50" s="26" t="s">
        <v>39</v>
      </c>
      <c r="E50" s="21"/>
      <c r="F50" s="21">
        <v>0</v>
      </c>
    </row>
    <row r="51" spans="1:6" x14ac:dyDescent="0.25">
      <c r="A51" s="25">
        <v>722</v>
      </c>
      <c r="B51" s="40" t="s">
        <v>201</v>
      </c>
      <c r="C51" s="26" t="s">
        <v>881</v>
      </c>
      <c r="D51" s="26">
        <v>235</v>
      </c>
      <c r="E51" s="21">
        <v>1015531</v>
      </c>
      <c r="F51" s="42">
        <v>727119.91000000015</v>
      </c>
    </row>
    <row r="52" spans="1:6" x14ac:dyDescent="0.25">
      <c r="A52" s="25">
        <v>723</v>
      </c>
      <c r="B52" s="40" t="s">
        <v>202</v>
      </c>
      <c r="C52" s="26"/>
      <c r="D52" s="26">
        <v>236</v>
      </c>
      <c r="E52" s="21"/>
      <c r="F52" s="21">
        <v>0</v>
      </c>
    </row>
    <row r="53" spans="1:6" ht="30" x14ac:dyDescent="0.25">
      <c r="A53" s="25" t="s">
        <v>34</v>
      </c>
      <c r="B53" s="40" t="s">
        <v>203</v>
      </c>
      <c r="C53" s="26"/>
      <c r="D53" s="26">
        <v>237</v>
      </c>
      <c r="E53" s="21"/>
      <c r="F53" s="21">
        <v>0</v>
      </c>
    </row>
    <row r="54" spans="1:6" x14ac:dyDescent="0.25">
      <c r="A54" s="25">
        <v>729</v>
      </c>
      <c r="B54" s="40" t="s">
        <v>204</v>
      </c>
      <c r="C54" s="26"/>
      <c r="D54" s="26">
        <v>238</v>
      </c>
      <c r="E54" s="21"/>
      <c r="F54" s="21">
        <v>0</v>
      </c>
    </row>
    <row r="55" spans="1:6" x14ac:dyDescent="0.25">
      <c r="A55" s="25"/>
      <c r="B55" s="40" t="s">
        <v>205</v>
      </c>
      <c r="C55" s="26" t="s">
        <v>881</v>
      </c>
      <c r="D55" s="26">
        <v>239</v>
      </c>
      <c r="E55" s="21">
        <f>E56+E58</f>
        <v>8086723</v>
      </c>
      <c r="F55" s="21">
        <v>12200784.380000001</v>
      </c>
    </row>
    <row r="56" spans="1:6" ht="45" x14ac:dyDescent="0.25">
      <c r="A56" s="25" t="s">
        <v>35</v>
      </c>
      <c r="B56" s="40" t="s">
        <v>206</v>
      </c>
      <c r="C56" s="26" t="s">
        <v>881</v>
      </c>
      <c r="D56" s="26" t="s">
        <v>40</v>
      </c>
      <c r="E56" s="21">
        <v>6926320</v>
      </c>
      <c r="F56" s="21">
        <v>11563017.32</v>
      </c>
    </row>
    <row r="57" spans="1:6" ht="45" x14ac:dyDescent="0.25">
      <c r="A57" s="25" t="s">
        <v>36</v>
      </c>
      <c r="B57" s="40" t="s">
        <v>207</v>
      </c>
      <c r="C57" s="26"/>
      <c r="D57" s="26" t="s">
        <v>41</v>
      </c>
      <c r="E57" s="21"/>
      <c r="F57" s="21">
        <v>0</v>
      </c>
    </row>
    <row r="58" spans="1:6" x14ac:dyDescent="0.25">
      <c r="A58" s="25">
        <v>622</v>
      </c>
      <c r="B58" s="40" t="s">
        <v>208</v>
      </c>
      <c r="C58" s="26" t="s">
        <v>881</v>
      </c>
      <c r="D58" s="26">
        <v>242</v>
      </c>
      <c r="E58" s="21">
        <v>1160403</v>
      </c>
      <c r="F58" s="21">
        <v>637767.05999999982</v>
      </c>
    </row>
    <row r="59" spans="1:6" x14ac:dyDescent="0.25">
      <c r="A59" s="25">
        <v>623</v>
      </c>
      <c r="B59" s="40" t="s">
        <v>209</v>
      </c>
      <c r="C59" s="26"/>
      <c r="D59" s="26">
        <v>243</v>
      </c>
      <c r="E59" s="21"/>
      <c r="F59" s="21">
        <v>0</v>
      </c>
    </row>
    <row r="60" spans="1:6" ht="30" x14ac:dyDescent="0.25">
      <c r="A60" s="25" t="s">
        <v>37</v>
      </c>
      <c r="B60" s="40" t="s">
        <v>333</v>
      </c>
      <c r="C60" s="26"/>
      <c r="D60" s="26">
        <v>244</v>
      </c>
      <c r="E60" s="21"/>
      <c r="F60" s="21">
        <v>0</v>
      </c>
    </row>
    <row r="61" spans="1:6" ht="30" x14ac:dyDescent="0.25">
      <c r="A61" s="25">
        <v>628</v>
      </c>
      <c r="B61" s="40" t="s">
        <v>334</v>
      </c>
      <c r="C61" s="26"/>
      <c r="D61" s="26">
        <v>245</v>
      </c>
      <c r="E61" s="21"/>
      <c r="F61" s="21">
        <v>0</v>
      </c>
    </row>
    <row r="62" spans="1:6" x14ac:dyDescent="0.25">
      <c r="A62" s="25">
        <v>629</v>
      </c>
      <c r="B62" s="40" t="s">
        <v>210</v>
      </c>
      <c r="C62" s="26"/>
      <c r="D62" s="26">
        <v>246</v>
      </c>
      <c r="E62" s="21"/>
      <c r="F62" s="21">
        <v>0</v>
      </c>
    </row>
    <row r="63" spans="1:6" ht="30" x14ac:dyDescent="0.25">
      <c r="A63" s="25"/>
      <c r="B63" s="40" t="s">
        <v>335</v>
      </c>
      <c r="C63" s="26"/>
      <c r="D63" s="26"/>
      <c r="E63" s="21"/>
      <c r="F63" s="21"/>
    </row>
    <row r="64" spans="1:6" x14ac:dyDescent="0.25">
      <c r="A64" s="25"/>
      <c r="B64" s="40" t="s">
        <v>211</v>
      </c>
      <c r="C64" s="26"/>
      <c r="D64" s="26">
        <v>247</v>
      </c>
      <c r="E64" s="21">
        <f>E48-E55</f>
        <v>850102</v>
      </c>
      <c r="F64" s="21">
        <v>2820167.7799999993</v>
      </c>
    </row>
    <row r="65" spans="1:6" x14ac:dyDescent="0.25">
      <c r="A65" s="25"/>
      <c r="B65" s="40" t="s">
        <v>212</v>
      </c>
      <c r="C65" s="26"/>
      <c r="D65" s="26">
        <v>248</v>
      </c>
      <c r="E65" s="21"/>
      <c r="F65" s="21">
        <v>0</v>
      </c>
    </row>
    <row r="66" spans="1:6" x14ac:dyDescent="0.25">
      <c r="A66" s="25"/>
      <c r="B66" s="40" t="s">
        <v>319</v>
      </c>
      <c r="C66" s="26"/>
      <c r="D66" s="26"/>
      <c r="E66" s="21"/>
      <c r="F66" s="21"/>
    </row>
    <row r="67" spans="1:6" x14ac:dyDescent="0.25">
      <c r="A67" s="25"/>
      <c r="B67" s="40" t="s">
        <v>213</v>
      </c>
      <c r="C67" s="26"/>
      <c r="D67" s="26">
        <v>249</v>
      </c>
      <c r="E67" s="21">
        <f>E64+E45</f>
        <v>1517808</v>
      </c>
      <c r="F67" s="21">
        <v>2357157.2799999993</v>
      </c>
    </row>
    <row r="68" spans="1:6" x14ac:dyDescent="0.25">
      <c r="A68" s="25"/>
      <c r="B68" s="40" t="s">
        <v>214</v>
      </c>
      <c r="C68" s="26"/>
      <c r="D68" s="26">
        <v>250</v>
      </c>
      <c r="E68" s="21"/>
      <c r="F68" s="21">
        <v>0</v>
      </c>
    </row>
    <row r="69" spans="1:6" x14ac:dyDescent="0.25">
      <c r="A69" s="25"/>
      <c r="B69" s="40" t="s">
        <v>215</v>
      </c>
      <c r="C69" s="26"/>
      <c r="D69" s="26">
        <v>251</v>
      </c>
      <c r="E69" s="21"/>
      <c r="F69" s="21">
        <v>0</v>
      </c>
    </row>
    <row r="70" spans="1:6" x14ac:dyDescent="0.25">
      <c r="A70" s="25">
        <v>821</v>
      </c>
      <c r="B70" s="40" t="s">
        <v>216</v>
      </c>
      <c r="C70" s="26"/>
      <c r="D70" s="26">
        <v>252</v>
      </c>
      <c r="E70" s="21"/>
      <c r="F70" s="21">
        <v>0</v>
      </c>
    </row>
    <row r="71" spans="1:6" x14ac:dyDescent="0.25">
      <c r="A71" s="25">
        <v>822</v>
      </c>
      <c r="B71" s="40" t="s">
        <v>217</v>
      </c>
      <c r="C71" s="26"/>
      <c r="D71" s="26">
        <v>253</v>
      </c>
      <c r="E71" s="21"/>
      <c r="F71" s="21">
        <v>0</v>
      </c>
    </row>
    <row r="72" spans="1:6" x14ac:dyDescent="0.25">
      <c r="A72" s="25"/>
      <c r="B72" s="40" t="s">
        <v>291</v>
      </c>
      <c r="C72" s="26"/>
      <c r="D72" s="26"/>
      <c r="E72" s="21"/>
      <c r="F72" s="21">
        <v>0</v>
      </c>
    </row>
    <row r="73" spans="1:6" x14ac:dyDescent="0.25">
      <c r="A73" s="25"/>
      <c r="B73" s="40" t="s">
        <v>218</v>
      </c>
      <c r="C73" s="26" t="s">
        <v>882</v>
      </c>
      <c r="D73" s="26">
        <v>254</v>
      </c>
      <c r="E73" s="21">
        <f>E67</f>
        <v>1517808</v>
      </c>
      <c r="F73" s="21">
        <v>2357157.2799999993</v>
      </c>
    </row>
    <row r="74" spans="1:6" x14ac:dyDescent="0.25">
      <c r="A74" s="25"/>
      <c r="B74" s="40" t="s">
        <v>219</v>
      </c>
      <c r="C74" s="26"/>
      <c r="D74" s="26">
        <v>255</v>
      </c>
      <c r="E74" s="21"/>
      <c r="F74" s="21">
        <v>0</v>
      </c>
    </row>
    <row r="75" spans="1:6" x14ac:dyDescent="0.25">
      <c r="A75" s="25"/>
      <c r="B75" s="40"/>
      <c r="C75" s="26"/>
      <c r="D75" s="26"/>
      <c r="E75" s="21"/>
      <c r="F75" s="21">
        <v>0</v>
      </c>
    </row>
    <row r="76" spans="1:6" x14ac:dyDescent="0.25">
      <c r="A76" s="25"/>
      <c r="B76" s="40" t="s">
        <v>292</v>
      </c>
      <c r="C76" s="26"/>
      <c r="D76" s="26"/>
      <c r="E76" s="21"/>
      <c r="F76" s="21">
        <v>0</v>
      </c>
    </row>
    <row r="77" spans="1:6" x14ac:dyDescent="0.25">
      <c r="A77" s="25"/>
      <c r="B77" s="40" t="s">
        <v>220</v>
      </c>
      <c r="C77" s="26"/>
      <c r="D77" s="26">
        <v>256</v>
      </c>
      <c r="E77" s="21"/>
      <c r="F77" s="21">
        <v>0</v>
      </c>
    </row>
    <row r="78" spans="1:6" ht="30" x14ac:dyDescent="0.25">
      <c r="A78" s="25"/>
      <c r="B78" s="40" t="s">
        <v>221</v>
      </c>
      <c r="C78" s="26"/>
      <c r="D78" s="26">
        <v>257</v>
      </c>
      <c r="E78" s="21"/>
      <c r="F78" s="21">
        <v>0</v>
      </c>
    </row>
    <row r="79" spans="1:6" ht="42" customHeight="1" x14ac:dyDescent="0.25">
      <c r="A79" s="28" t="s">
        <v>236</v>
      </c>
      <c r="B79" s="40" t="s">
        <v>222</v>
      </c>
      <c r="C79" s="26"/>
      <c r="D79" s="26" t="s">
        <v>42</v>
      </c>
      <c r="E79" s="21"/>
      <c r="F79" s="21">
        <v>0</v>
      </c>
    </row>
    <row r="80" spans="1:6" ht="48" customHeight="1" x14ac:dyDescent="0.25">
      <c r="A80" s="28" t="s">
        <v>237</v>
      </c>
      <c r="B80" s="40" t="s">
        <v>223</v>
      </c>
      <c r="C80" s="26"/>
      <c r="D80" s="26">
        <v>259</v>
      </c>
      <c r="E80" s="21"/>
      <c r="F80" s="21">
        <v>0</v>
      </c>
    </row>
    <row r="81" spans="1:7" ht="44.25" customHeight="1" x14ac:dyDescent="0.25">
      <c r="A81" s="28" t="s">
        <v>238</v>
      </c>
      <c r="B81" s="40" t="s">
        <v>224</v>
      </c>
      <c r="C81" s="26"/>
      <c r="D81" s="26">
        <v>260</v>
      </c>
      <c r="E81" s="21"/>
      <c r="F81" s="21">
        <v>0</v>
      </c>
    </row>
    <row r="82" spans="1:7" x14ac:dyDescent="0.25">
      <c r="A82" s="28" t="s">
        <v>239</v>
      </c>
      <c r="B82" s="40" t="s">
        <v>225</v>
      </c>
      <c r="C82" s="26"/>
      <c r="D82" s="26">
        <v>261</v>
      </c>
      <c r="E82" s="21"/>
      <c r="F82" s="21">
        <v>0</v>
      </c>
    </row>
    <row r="83" spans="1:7" ht="30" x14ac:dyDescent="0.25">
      <c r="A83" s="25"/>
      <c r="B83" s="40" t="s">
        <v>226</v>
      </c>
      <c r="C83" s="26"/>
      <c r="D83" s="26">
        <v>262</v>
      </c>
      <c r="E83" s="21"/>
      <c r="F83" s="21">
        <v>0</v>
      </c>
    </row>
    <row r="84" spans="1:7" ht="30" x14ac:dyDescent="0.25">
      <c r="A84" s="28" t="s">
        <v>236</v>
      </c>
      <c r="B84" s="40" t="s">
        <v>227</v>
      </c>
      <c r="C84" s="26"/>
      <c r="D84" s="26" t="s">
        <v>43</v>
      </c>
      <c r="E84" s="21"/>
      <c r="F84" s="21">
        <v>0</v>
      </c>
    </row>
    <row r="85" spans="1:7" ht="30" x14ac:dyDescent="0.25">
      <c r="A85" s="28" t="s">
        <v>238</v>
      </c>
      <c r="B85" s="40" t="s">
        <v>228</v>
      </c>
      <c r="C85" s="26"/>
      <c r="D85" s="26">
        <v>264</v>
      </c>
      <c r="E85" s="21"/>
      <c r="F85" s="21">
        <v>0</v>
      </c>
    </row>
    <row r="86" spans="1:7" x14ac:dyDescent="0.25">
      <c r="A86" s="25" t="s">
        <v>239</v>
      </c>
      <c r="B86" s="40" t="s">
        <v>229</v>
      </c>
      <c r="C86" s="26"/>
      <c r="D86" s="26">
        <v>265</v>
      </c>
      <c r="E86" s="21"/>
      <c r="F86" s="21">
        <v>0</v>
      </c>
    </row>
    <row r="87" spans="1:7" ht="30" x14ac:dyDescent="0.25">
      <c r="A87" s="25"/>
      <c r="B87" s="40" t="s">
        <v>230</v>
      </c>
      <c r="C87" s="26"/>
      <c r="D87" s="26"/>
      <c r="E87" s="21">
        <f>E73</f>
        <v>1517808</v>
      </c>
      <c r="F87" s="21">
        <v>2357157.2799999993</v>
      </c>
    </row>
    <row r="88" spans="1:7" x14ac:dyDescent="0.25">
      <c r="A88" s="25"/>
      <c r="B88" s="40" t="s">
        <v>231</v>
      </c>
      <c r="C88" s="26" t="s">
        <v>882</v>
      </c>
      <c r="D88" s="26">
        <v>266</v>
      </c>
      <c r="E88" s="21">
        <f>E87</f>
        <v>1517808</v>
      </c>
      <c r="F88" s="21">
        <v>2357157.2799999993</v>
      </c>
    </row>
    <row r="89" spans="1:7" x14ac:dyDescent="0.25">
      <c r="A89" s="25"/>
      <c r="B89" s="40" t="s">
        <v>232</v>
      </c>
      <c r="C89" s="26"/>
      <c r="D89" s="26">
        <v>267</v>
      </c>
      <c r="E89" s="21"/>
      <c r="F89" s="21">
        <v>0</v>
      </c>
    </row>
    <row r="90" spans="1:7" x14ac:dyDescent="0.25">
      <c r="A90" s="25"/>
      <c r="B90" s="40" t="s">
        <v>233</v>
      </c>
      <c r="C90" s="26"/>
      <c r="D90" s="26"/>
      <c r="E90" s="21"/>
      <c r="F90" s="21"/>
    </row>
    <row r="91" spans="1:7" x14ac:dyDescent="0.25">
      <c r="A91" s="25"/>
      <c r="B91" s="40" t="s">
        <v>234</v>
      </c>
      <c r="C91" s="26" t="s">
        <v>882</v>
      </c>
      <c r="D91" s="26">
        <v>268</v>
      </c>
      <c r="E91" s="32">
        <v>0.40539019816170424</v>
      </c>
      <c r="F91" s="32">
        <v>0.56527546060560974</v>
      </c>
    </row>
    <row r="92" spans="1:7" x14ac:dyDescent="0.25">
      <c r="A92" s="25"/>
      <c r="B92" s="40" t="s">
        <v>235</v>
      </c>
      <c r="C92" s="24"/>
      <c r="D92" s="24">
        <v>269</v>
      </c>
      <c r="E92" s="32">
        <v>0.40539019816170424</v>
      </c>
      <c r="F92" s="32">
        <v>0.56527546060560974</v>
      </c>
    </row>
    <row r="95" spans="1:7" ht="27.75" customHeight="1" x14ac:dyDescent="0.25">
      <c r="A95" s="4" t="s">
        <v>83</v>
      </c>
      <c r="B95" s="178" t="s">
        <v>85</v>
      </c>
      <c r="C95" s="178"/>
      <c r="D95" s="4" t="s">
        <v>84</v>
      </c>
      <c r="E95" s="175" t="s">
        <v>86</v>
      </c>
      <c r="F95" s="175"/>
      <c r="G95" s="175"/>
    </row>
    <row r="96" spans="1:7" x14ac:dyDescent="0.25">
      <c r="A96" s="4" t="s">
        <v>928</v>
      </c>
      <c r="B96" s="176" t="s">
        <v>883</v>
      </c>
      <c r="C96" s="176"/>
      <c r="D96" s="4"/>
      <c r="E96" s="177" t="s">
        <v>340</v>
      </c>
      <c r="F96" s="177"/>
      <c r="G96" s="177"/>
    </row>
  </sheetData>
  <mergeCells count="4">
    <mergeCell ref="B95:C95"/>
    <mergeCell ref="E95:G95"/>
    <mergeCell ref="B96:C96"/>
    <mergeCell ref="E96:G96"/>
  </mergeCells>
  <pageMargins left="0.70866141732283472" right="0.70866141732283472" top="0.74803149606299213" bottom="0.74803149606299213" header="0.31496062992125984" footer="0.31496062992125984"/>
  <pageSetup scale="72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opLeftCell="A22" workbookViewId="0">
      <selection activeCell="B26" sqref="B26"/>
    </sheetView>
  </sheetViews>
  <sheetFormatPr defaultRowHeight="15" x14ac:dyDescent="0.25"/>
  <cols>
    <col min="1" max="1" width="11.28515625" style="23" customWidth="1"/>
    <col min="2" max="2" width="54.5703125" style="23" customWidth="1"/>
    <col min="3" max="3" width="9.140625" style="23"/>
    <col min="4" max="4" width="13.28515625" style="23" customWidth="1"/>
    <col min="5" max="5" width="16.85546875" style="23" bestFit="1" customWidth="1"/>
    <col min="6" max="16384" width="9.140625" style="23"/>
  </cols>
  <sheetData>
    <row r="1" spans="1:5" ht="51.75" x14ac:dyDescent="0.25">
      <c r="A1" s="31" t="s">
        <v>87</v>
      </c>
      <c r="B1" s="30" t="s">
        <v>860</v>
      </c>
      <c r="C1" s="1"/>
      <c r="D1" s="34"/>
      <c r="E1" s="1"/>
    </row>
    <row r="2" spans="1:5" x14ac:dyDescent="0.25">
      <c r="A2" s="1" t="s">
        <v>88</v>
      </c>
      <c r="B2" s="5"/>
      <c r="C2" s="1"/>
      <c r="D2" s="34"/>
      <c r="E2" s="1"/>
    </row>
    <row r="3" spans="1:5" x14ac:dyDescent="0.25">
      <c r="A3" s="1" t="s">
        <v>89</v>
      </c>
      <c r="B3" s="5"/>
      <c r="C3" s="1"/>
      <c r="D3" s="34"/>
      <c r="E3" s="1"/>
    </row>
    <row r="4" spans="1:5" x14ac:dyDescent="0.25">
      <c r="A4" s="1" t="s">
        <v>90</v>
      </c>
      <c r="B4" s="5"/>
      <c r="C4" s="1"/>
      <c r="D4" s="34"/>
      <c r="E4" s="1"/>
    </row>
    <row r="5" spans="1:5" x14ac:dyDescent="0.25">
      <c r="A5" s="1" t="s">
        <v>91</v>
      </c>
      <c r="B5" s="5"/>
      <c r="C5" s="1"/>
      <c r="D5" s="34"/>
      <c r="E5" s="1"/>
    </row>
    <row r="6" spans="1:5" x14ac:dyDescent="0.25">
      <c r="A6" s="1" t="s">
        <v>338</v>
      </c>
      <c r="B6" s="5"/>
      <c r="C6" s="1"/>
      <c r="D6" s="34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34" t="s">
        <v>94</v>
      </c>
      <c r="C8" s="1"/>
      <c r="D8" s="1"/>
      <c r="E8" s="1"/>
    </row>
    <row r="9" spans="1:5" x14ac:dyDescent="0.25">
      <c r="A9" s="1"/>
      <c r="B9" s="34" t="s">
        <v>929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24" t="s">
        <v>80</v>
      </c>
      <c r="B12" s="24" t="s">
        <v>167</v>
      </c>
      <c r="C12" s="24" t="s">
        <v>170</v>
      </c>
      <c r="D12" s="24" t="s">
        <v>81</v>
      </c>
      <c r="E12" s="24" t="s">
        <v>82</v>
      </c>
    </row>
    <row r="13" spans="1:5" x14ac:dyDescent="0.25">
      <c r="A13" s="33">
        <v>1</v>
      </c>
      <c r="B13" s="33">
        <v>2</v>
      </c>
      <c r="C13" s="33">
        <v>3</v>
      </c>
      <c r="D13" s="33">
        <v>4</v>
      </c>
      <c r="E13" s="33">
        <v>5</v>
      </c>
    </row>
    <row r="14" spans="1:5" x14ac:dyDescent="0.25">
      <c r="A14" s="25"/>
      <c r="B14" s="24"/>
      <c r="C14" s="24"/>
      <c r="D14" s="24"/>
      <c r="E14" s="24"/>
    </row>
    <row r="15" spans="1:5" x14ac:dyDescent="0.25">
      <c r="A15" s="25">
        <v>1</v>
      </c>
      <c r="B15" s="24" t="s">
        <v>240</v>
      </c>
      <c r="C15" s="24">
        <v>301</v>
      </c>
      <c r="D15" s="21">
        <v>58013181.100000001</v>
      </c>
      <c r="E15" s="21">
        <v>59530131</v>
      </c>
    </row>
    <row r="16" spans="1:5" x14ac:dyDescent="0.25">
      <c r="A16" s="25"/>
      <c r="B16" s="24"/>
      <c r="C16" s="24"/>
      <c r="D16" s="21"/>
      <c r="E16" s="21"/>
    </row>
    <row r="17" spans="1:12" ht="30" x14ac:dyDescent="0.25">
      <c r="A17" s="25">
        <v>2</v>
      </c>
      <c r="B17" s="40" t="s">
        <v>241</v>
      </c>
      <c r="C17" s="24">
        <v>302</v>
      </c>
      <c r="D17" s="21"/>
      <c r="E17" s="21">
        <v>0</v>
      </c>
    </row>
    <row r="18" spans="1:12" ht="30" x14ac:dyDescent="0.25">
      <c r="A18" s="25">
        <v>3</v>
      </c>
      <c r="B18" s="40" t="s">
        <v>242</v>
      </c>
      <c r="C18" s="24">
        <v>303</v>
      </c>
      <c r="D18" s="21"/>
      <c r="E18" s="21">
        <v>0</v>
      </c>
    </row>
    <row r="19" spans="1:12" ht="45" x14ac:dyDescent="0.25">
      <c r="A19" s="25" t="s">
        <v>44</v>
      </c>
      <c r="B19" s="40" t="s">
        <v>243</v>
      </c>
      <c r="C19" s="26" t="s">
        <v>45</v>
      </c>
      <c r="D19" s="21">
        <f>D15</f>
        <v>58013181.100000001</v>
      </c>
      <c r="E19" s="21">
        <f>E15</f>
        <v>59530131</v>
      </c>
    </row>
    <row r="20" spans="1:12" x14ac:dyDescent="0.25">
      <c r="A20" s="25"/>
      <c r="B20" s="24"/>
      <c r="C20" s="24"/>
      <c r="D20" s="21"/>
      <c r="E20" s="21"/>
    </row>
    <row r="21" spans="1:12" x14ac:dyDescent="0.25">
      <c r="A21" s="25">
        <v>5</v>
      </c>
      <c r="B21" s="24" t="s">
        <v>244</v>
      </c>
      <c r="C21" s="24">
        <v>305</v>
      </c>
      <c r="D21" s="21">
        <f>'2'!E88</f>
        <v>1517808</v>
      </c>
      <c r="E21" s="21">
        <v>2357157.2799999993</v>
      </c>
    </row>
    <row r="22" spans="1:12" x14ac:dyDescent="0.25">
      <c r="A22" s="25">
        <v>6</v>
      </c>
      <c r="B22" s="24" t="s">
        <v>245</v>
      </c>
      <c r="C22" s="24">
        <v>306</v>
      </c>
      <c r="D22" s="21"/>
      <c r="E22" s="21">
        <v>0</v>
      </c>
    </row>
    <row r="23" spans="1:12" x14ac:dyDescent="0.25">
      <c r="A23" s="25">
        <v>7</v>
      </c>
      <c r="B23" s="24" t="s">
        <v>246</v>
      </c>
      <c r="C23" s="24">
        <v>307</v>
      </c>
      <c r="D23" s="21">
        <f>D21</f>
        <v>1517808</v>
      </c>
      <c r="E23" s="21">
        <v>2357157.2799999993</v>
      </c>
    </row>
    <row r="24" spans="1:12" x14ac:dyDescent="0.25">
      <c r="A24" s="25"/>
      <c r="B24" s="24"/>
      <c r="C24" s="24"/>
      <c r="D24" s="21"/>
      <c r="E24" s="21"/>
    </row>
    <row r="25" spans="1:12" x14ac:dyDescent="0.25">
      <c r="A25" s="25">
        <v>8</v>
      </c>
      <c r="B25" s="24" t="s">
        <v>247</v>
      </c>
      <c r="C25" s="24">
        <v>308</v>
      </c>
      <c r="D25" s="21"/>
      <c r="E25" s="21">
        <v>0</v>
      </c>
    </row>
    <row r="26" spans="1:12" x14ac:dyDescent="0.25">
      <c r="A26" s="25">
        <v>9</v>
      </c>
      <c r="B26" s="24" t="s">
        <v>248</v>
      </c>
      <c r="C26" s="24">
        <v>309</v>
      </c>
      <c r="D26" s="21">
        <v>154104</v>
      </c>
      <c r="E26" s="21">
        <v>270526.21999999997</v>
      </c>
    </row>
    <row r="27" spans="1:12" ht="30" x14ac:dyDescent="0.25">
      <c r="A27" s="25">
        <v>10</v>
      </c>
      <c r="B27" s="40" t="s">
        <v>293</v>
      </c>
      <c r="C27" s="24">
        <v>310</v>
      </c>
      <c r="D27" s="21"/>
      <c r="E27" s="21">
        <v>0</v>
      </c>
    </row>
    <row r="28" spans="1:12" ht="30" x14ac:dyDescent="0.25">
      <c r="A28" s="25">
        <v>11</v>
      </c>
      <c r="B28" s="40" t="s">
        <v>249</v>
      </c>
      <c r="C28" s="24">
        <v>311</v>
      </c>
      <c r="D28" s="21"/>
      <c r="E28" s="21">
        <v>0</v>
      </c>
    </row>
    <row r="29" spans="1:12" x14ac:dyDescent="0.25">
      <c r="A29" s="25">
        <v>12</v>
      </c>
      <c r="B29" s="24" t="s">
        <v>250</v>
      </c>
      <c r="C29" s="24">
        <v>312</v>
      </c>
      <c r="D29" s="21"/>
      <c r="E29" s="21">
        <v>0</v>
      </c>
    </row>
    <row r="30" spans="1:12" x14ac:dyDescent="0.25">
      <c r="A30" s="25">
        <v>13</v>
      </c>
      <c r="B30" s="24" t="s">
        <v>251</v>
      </c>
      <c r="C30" s="24">
        <v>313</v>
      </c>
      <c r="D30" s="21">
        <v>-25772</v>
      </c>
      <c r="E30" s="21">
        <v>-14812.840000011</v>
      </c>
      <c r="G30" s="27"/>
      <c r="H30" s="27"/>
    </row>
    <row r="31" spans="1:12" x14ac:dyDescent="0.25">
      <c r="A31" s="25"/>
      <c r="B31" s="24"/>
      <c r="C31" s="24"/>
      <c r="D31" s="21"/>
      <c r="E31" s="21"/>
    </row>
    <row r="32" spans="1:12" ht="30" x14ac:dyDescent="0.25">
      <c r="A32" s="25">
        <v>14</v>
      </c>
      <c r="B32" s="40" t="s">
        <v>294</v>
      </c>
      <c r="C32" s="24">
        <v>314</v>
      </c>
      <c r="D32" s="21">
        <f>D19+D23-D26+D30</f>
        <v>59351113.100000001</v>
      </c>
      <c r="E32" s="21">
        <v>61601949.219999991</v>
      </c>
      <c r="H32" s="44"/>
      <c r="J32" s="44"/>
      <c r="L32" s="27"/>
    </row>
    <row r="33" spans="1:10" x14ac:dyDescent="0.25">
      <c r="A33" s="25"/>
      <c r="B33" s="24"/>
      <c r="C33" s="24"/>
      <c r="D33" s="21"/>
      <c r="E33" s="21"/>
    </row>
    <row r="34" spans="1:10" x14ac:dyDescent="0.25">
      <c r="A34" s="25"/>
      <c r="B34" s="24" t="s">
        <v>252</v>
      </c>
      <c r="C34" s="24"/>
      <c r="D34" s="21"/>
      <c r="E34" s="21"/>
    </row>
    <row r="35" spans="1:10" x14ac:dyDescent="0.25">
      <c r="A35" s="25">
        <v>15</v>
      </c>
      <c r="B35" s="24" t="s">
        <v>253</v>
      </c>
      <c r="C35" s="24">
        <v>315</v>
      </c>
      <c r="D35" s="21">
        <v>3749012</v>
      </c>
      <c r="E35" s="21">
        <v>4175925</v>
      </c>
    </row>
    <row r="36" spans="1:10" x14ac:dyDescent="0.25">
      <c r="A36" s="25">
        <v>16</v>
      </c>
      <c r="B36" s="24" t="s">
        <v>254</v>
      </c>
      <c r="C36" s="24">
        <v>316</v>
      </c>
      <c r="D36" s="21"/>
      <c r="E36" s="21">
        <v>0</v>
      </c>
    </row>
    <row r="37" spans="1:10" x14ac:dyDescent="0.25">
      <c r="A37" s="25">
        <v>17</v>
      </c>
      <c r="B37" s="24" t="s">
        <v>255</v>
      </c>
      <c r="C37" s="24">
        <v>317</v>
      </c>
      <c r="D37" s="21">
        <v>9686</v>
      </c>
      <c r="E37" s="21">
        <v>18127</v>
      </c>
    </row>
    <row r="38" spans="1:10" x14ac:dyDescent="0.25">
      <c r="A38" s="25">
        <v>18</v>
      </c>
      <c r="B38" s="24" t="s">
        <v>256</v>
      </c>
      <c r="C38" s="24">
        <v>318</v>
      </c>
      <c r="D38" s="21">
        <f>D35-D37</f>
        <v>3739326</v>
      </c>
      <c r="E38" s="21">
        <v>4157798</v>
      </c>
    </row>
    <row r="40" spans="1:10" ht="67.5" customHeight="1" x14ac:dyDescent="0.25">
      <c r="A40" s="22" t="s">
        <v>83</v>
      </c>
      <c r="B40" s="2" t="s">
        <v>99</v>
      </c>
      <c r="C40" s="34" t="s">
        <v>84</v>
      </c>
      <c r="D40" s="179" t="s">
        <v>86</v>
      </c>
      <c r="E40" s="179"/>
    </row>
    <row r="41" spans="1:10" ht="26.25" x14ac:dyDescent="0.25">
      <c r="A41" s="45" t="s">
        <v>928</v>
      </c>
      <c r="B41" s="176" t="s">
        <v>884</v>
      </c>
      <c r="C41" s="176"/>
      <c r="D41" s="180" t="s">
        <v>340</v>
      </c>
      <c r="E41" s="180"/>
    </row>
    <row r="42" spans="1:10" x14ac:dyDescent="0.25">
      <c r="J42" s="27"/>
    </row>
  </sheetData>
  <mergeCells count="3">
    <mergeCell ref="D40:E40"/>
    <mergeCell ref="D41:E41"/>
    <mergeCell ref="B41:C41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workbookViewId="0">
      <selection activeCell="I53" sqref="I53"/>
    </sheetView>
  </sheetViews>
  <sheetFormatPr defaultRowHeight="15" x14ac:dyDescent="0.25"/>
  <cols>
    <col min="1" max="1" width="12" style="23" customWidth="1"/>
    <col min="2" max="2" width="36" style="10" customWidth="1"/>
    <col min="3" max="3" width="10.28515625" style="23" bestFit="1" customWidth="1"/>
    <col min="4" max="4" width="9.140625" style="23"/>
    <col min="5" max="5" width="12.42578125" style="23" bestFit="1" customWidth="1"/>
    <col min="6" max="6" width="11.7109375" style="23" customWidth="1"/>
    <col min="7" max="7" width="10.140625" style="23" bestFit="1" customWidth="1"/>
    <col min="8" max="10" width="9.140625" style="23"/>
    <col min="11" max="11" width="10.140625" style="23" bestFit="1" customWidth="1"/>
    <col min="12" max="16384" width="9.140625" style="23"/>
  </cols>
  <sheetData>
    <row r="1" spans="1:6" ht="39" x14ac:dyDescent="0.25">
      <c r="A1" s="31" t="s">
        <v>87</v>
      </c>
      <c r="B1" s="30" t="s">
        <v>860</v>
      </c>
      <c r="C1" s="34"/>
      <c r="D1" s="1"/>
    </row>
    <row r="2" spans="1:6" x14ac:dyDescent="0.25">
      <c r="A2" s="1" t="s">
        <v>88</v>
      </c>
      <c r="B2" s="6"/>
      <c r="C2" s="34"/>
      <c r="D2" s="1"/>
    </row>
    <row r="3" spans="1:6" x14ac:dyDescent="0.25">
      <c r="A3" s="1" t="s">
        <v>863</v>
      </c>
      <c r="B3" s="6"/>
      <c r="C3" s="34"/>
      <c r="D3" s="1"/>
    </row>
    <row r="4" spans="1:6" x14ac:dyDescent="0.25">
      <c r="A4" s="1" t="s">
        <v>90</v>
      </c>
      <c r="B4" s="6"/>
      <c r="C4" s="34"/>
      <c r="D4" s="1"/>
    </row>
    <row r="5" spans="1:6" x14ac:dyDescent="0.25">
      <c r="A5" s="1" t="s">
        <v>91</v>
      </c>
      <c r="B5" s="6"/>
      <c r="C5" s="34"/>
      <c r="D5" s="1"/>
    </row>
    <row r="6" spans="1:6" x14ac:dyDescent="0.25">
      <c r="A6" s="1" t="s">
        <v>338</v>
      </c>
      <c r="B6" s="6"/>
      <c r="C6" s="34"/>
      <c r="D6" s="1"/>
    </row>
    <row r="7" spans="1:6" x14ac:dyDescent="0.25">
      <c r="A7" s="1"/>
      <c r="B7" s="6"/>
      <c r="C7" s="1"/>
      <c r="D7" s="1"/>
    </row>
    <row r="8" spans="1:6" x14ac:dyDescent="0.25">
      <c r="A8" s="1"/>
      <c r="B8" s="6"/>
      <c r="C8" s="1"/>
      <c r="D8" s="1"/>
    </row>
    <row r="9" spans="1:6" x14ac:dyDescent="0.25">
      <c r="A9" s="182" t="s">
        <v>92</v>
      </c>
      <c r="B9" s="182"/>
      <c r="C9" s="182"/>
      <c r="D9" s="182"/>
    </row>
    <row r="10" spans="1:6" x14ac:dyDescent="0.25">
      <c r="A10" s="182" t="s">
        <v>93</v>
      </c>
      <c r="B10" s="182"/>
      <c r="C10" s="182"/>
      <c r="D10" s="182"/>
    </row>
    <row r="11" spans="1:6" x14ac:dyDescent="0.25">
      <c r="A11" s="182" t="s">
        <v>930</v>
      </c>
      <c r="B11" s="182"/>
      <c r="C11" s="182"/>
      <c r="D11" s="182"/>
    </row>
    <row r="13" spans="1:6" x14ac:dyDescent="0.25">
      <c r="A13" s="24" t="s">
        <v>80</v>
      </c>
      <c r="B13" s="7" t="s">
        <v>167</v>
      </c>
      <c r="C13" s="24" t="s">
        <v>169</v>
      </c>
      <c r="D13" s="24" t="s">
        <v>170</v>
      </c>
      <c r="E13" s="24" t="s">
        <v>81</v>
      </c>
      <c r="F13" s="24" t="s">
        <v>82</v>
      </c>
    </row>
    <row r="14" spans="1:6" x14ac:dyDescent="0.25">
      <c r="A14" s="24">
        <v>1</v>
      </c>
      <c r="B14" s="7">
        <v>2</v>
      </c>
      <c r="C14" s="24">
        <v>3</v>
      </c>
      <c r="D14" s="24">
        <v>4</v>
      </c>
      <c r="E14" s="24">
        <v>5</v>
      </c>
      <c r="F14" s="24">
        <v>6</v>
      </c>
    </row>
    <row r="15" spans="1:6" x14ac:dyDescent="0.25">
      <c r="A15" s="24"/>
      <c r="B15" s="7"/>
      <c r="C15" s="24"/>
      <c r="D15" s="24"/>
      <c r="E15" s="24"/>
      <c r="F15" s="24"/>
    </row>
    <row r="16" spans="1:6" ht="30" x14ac:dyDescent="0.25">
      <c r="A16" s="25">
        <v>1</v>
      </c>
      <c r="B16" s="7" t="s">
        <v>295</v>
      </c>
      <c r="C16" s="24"/>
      <c r="D16" s="24"/>
      <c r="E16" s="24"/>
      <c r="F16" s="24"/>
    </row>
    <row r="17" spans="1:11" ht="45" x14ac:dyDescent="0.25">
      <c r="A17" s="25" t="s">
        <v>46</v>
      </c>
      <c r="B17" s="7" t="s">
        <v>296</v>
      </c>
      <c r="C17" s="24" t="s">
        <v>75</v>
      </c>
      <c r="D17" s="26">
        <v>401</v>
      </c>
      <c r="E17" s="21">
        <v>829242</v>
      </c>
      <c r="F17" s="21">
        <v>278172.3</v>
      </c>
    </row>
    <row r="18" spans="1:11" ht="45" x14ac:dyDescent="0.25">
      <c r="A18" s="25" t="s">
        <v>47</v>
      </c>
      <c r="B18" s="7" t="s">
        <v>339</v>
      </c>
      <c r="C18" s="24" t="s">
        <v>76</v>
      </c>
      <c r="D18" s="26">
        <v>402</v>
      </c>
      <c r="E18" s="21">
        <v>1108348</v>
      </c>
      <c r="F18" s="21">
        <v>982032.76</v>
      </c>
    </row>
    <row r="19" spans="1:11" ht="45" x14ac:dyDescent="0.25">
      <c r="A19" s="25" t="s">
        <v>48</v>
      </c>
      <c r="B19" s="7" t="s">
        <v>297</v>
      </c>
      <c r="C19" s="24" t="s">
        <v>75</v>
      </c>
      <c r="D19" s="26">
        <v>403</v>
      </c>
      <c r="E19" s="21">
        <v>0</v>
      </c>
      <c r="F19" s="21">
        <v>0</v>
      </c>
    </row>
    <row r="20" spans="1:11" ht="45" x14ac:dyDescent="0.25">
      <c r="A20" s="25" t="s">
        <v>49</v>
      </c>
      <c r="B20" s="7" t="s">
        <v>257</v>
      </c>
      <c r="C20" s="24" t="s">
        <v>76</v>
      </c>
      <c r="D20" s="26">
        <v>404</v>
      </c>
      <c r="E20" s="21">
        <v>0</v>
      </c>
      <c r="F20" s="21">
        <v>0</v>
      </c>
    </row>
    <row r="21" spans="1:11" ht="45" x14ac:dyDescent="0.25">
      <c r="A21" s="25" t="s">
        <v>50</v>
      </c>
      <c r="B21" s="7" t="s">
        <v>329</v>
      </c>
      <c r="C21" s="24" t="s">
        <v>75</v>
      </c>
      <c r="D21" s="26">
        <v>405</v>
      </c>
      <c r="E21" s="21">
        <v>0</v>
      </c>
      <c r="F21" s="21">
        <v>0</v>
      </c>
    </row>
    <row r="22" spans="1:11" ht="30" x14ac:dyDescent="0.25">
      <c r="A22" s="25" t="s">
        <v>51</v>
      </c>
      <c r="B22" s="7" t="s">
        <v>330</v>
      </c>
      <c r="C22" s="24" t="s">
        <v>76</v>
      </c>
      <c r="D22" s="26">
        <v>406</v>
      </c>
      <c r="E22" s="21"/>
      <c r="F22" s="21">
        <v>0</v>
      </c>
    </row>
    <row r="23" spans="1:11" x14ac:dyDescent="0.25">
      <c r="A23" s="25" t="s">
        <v>52</v>
      </c>
      <c r="B23" s="7" t="s">
        <v>258</v>
      </c>
      <c r="C23" s="24" t="s">
        <v>75</v>
      </c>
      <c r="D23" s="26">
        <v>407</v>
      </c>
      <c r="E23" s="21">
        <v>19626</v>
      </c>
      <c r="F23" s="21">
        <v>20464.91</v>
      </c>
    </row>
    <row r="24" spans="1:11" x14ac:dyDescent="0.25">
      <c r="A24" s="25" t="s">
        <v>53</v>
      </c>
      <c r="B24" s="7" t="s">
        <v>259</v>
      </c>
      <c r="C24" s="24" t="s">
        <v>75</v>
      </c>
      <c r="D24" s="26">
        <v>408</v>
      </c>
      <c r="E24" s="21">
        <v>920014</v>
      </c>
      <c r="F24" s="21">
        <v>1192545.94</v>
      </c>
    </row>
    <row r="25" spans="1:11" ht="30" x14ac:dyDescent="0.25">
      <c r="A25" s="25" t="s">
        <v>54</v>
      </c>
      <c r="B25" s="7" t="s">
        <v>298</v>
      </c>
      <c r="C25" s="24" t="s">
        <v>77</v>
      </c>
      <c r="D25" s="26">
        <v>409</v>
      </c>
      <c r="E25" s="21">
        <v>172853</v>
      </c>
      <c r="F25" s="21">
        <v>359681.74</v>
      </c>
    </row>
    <row r="26" spans="1:11" ht="45" x14ac:dyDescent="0.25">
      <c r="A26" s="25" t="s">
        <v>55</v>
      </c>
      <c r="B26" s="7" t="s">
        <v>260</v>
      </c>
      <c r="C26" s="24" t="s">
        <v>77</v>
      </c>
      <c r="D26" s="26">
        <v>410</v>
      </c>
      <c r="E26" s="21">
        <v>3639</v>
      </c>
      <c r="F26" s="21">
        <v>4944.3599999999997</v>
      </c>
    </row>
    <row r="27" spans="1:11" ht="30" x14ac:dyDescent="0.25">
      <c r="A27" s="25" t="s">
        <v>56</v>
      </c>
      <c r="B27" s="7" t="s">
        <v>261</v>
      </c>
      <c r="C27" s="24" t="s">
        <v>77</v>
      </c>
      <c r="D27" s="26">
        <v>411</v>
      </c>
      <c r="E27" s="21"/>
      <c r="F27" s="21">
        <v>0</v>
      </c>
    </row>
    <row r="28" spans="1:11" ht="30" x14ac:dyDescent="0.25">
      <c r="A28" s="25" t="s">
        <v>57</v>
      </c>
      <c r="B28" s="7" t="s">
        <v>262</v>
      </c>
      <c r="C28" s="24" t="s">
        <v>77</v>
      </c>
      <c r="D28" s="26">
        <v>412</v>
      </c>
      <c r="E28" s="21"/>
      <c r="F28" s="21">
        <v>0</v>
      </c>
    </row>
    <row r="29" spans="1:11" ht="30" x14ac:dyDescent="0.25">
      <c r="A29" s="25" t="s">
        <v>58</v>
      </c>
      <c r="B29" s="7" t="s">
        <v>263</v>
      </c>
      <c r="C29" s="24" t="s">
        <v>77</v>
      </c>
      <c r="D29" s="26">
        <v>413</v>
      </c>
      <c r="E29" s="21"/>
      <c r="F29" s="21">
        <v>0</v>
      </c>
    </row>
    <row r="30" spans="1:11" x14ac:dyDescent="0.25">
      <c r="A30" s="25" t="s">
        <v>59</v>
      </c>
      <c r="B30" s="7" t="s">
        <v>264</v>
      </c>
      <c r="C30" s="24" t="s">
        <v>75</v>
      </c>
      <c r="D30" s="26">
        <v>414</v>
      </c>
      <c r="E30" s="21">
        <v>183825</v>
      </c>
      <c r="F30" s="21">
        <v>8875.92</v>
      </c>
      <c r="G30" s="27"/>
      <c r="I30" s="27"/>
      <c r="K30" s="27"/>
    </row>
    <row r="31" spans="1:11" x14ac:dyDescent="0.25">
      <c r="A31" s="25" t="s">
        <v>60</v>
      </c>
      <c r="B31" s="7" t="s">
        <v>265</v>
      </c>
      <c r="C31" s="24" t="s">
        <v>77</v>
      </c>
      <c r="D31" s="26">
        <v>415</v>
      </c>
      <c r="E31" s="35">
        <v>23438</v>
      </c>
      <c r="F31" s="21">
        <v>258711</v>
      </c>
      <c r="G31" s="27"/>
    </row>
    <row r="32" spans="1:11" ht="45" x14ac:dyDescent="0.25">
      <c r="A32" s="25" t="s">
        <v>61</v>
      </c>
      <c r="B32" s="7" t="s">
        <v>299</v>
      </c>
      <c r="C32" s="24" t="s">
        <v>78</v>
      </c>
      <c r="D32" s="26">
        <v>416</v>
      </c>
      <c r="E32" s="21">
        <f>E17-E18+E23+E24-E25-E26+E30-E31</f>
        <v>644429</v>
      </c>
      <c r="F32" s="21">
        <v>-105310.78999999995</v>
      </c>
    </row>
    <row r="33" spans="1:6" x14ac:dyDescent="0.25">
      <c r="A33" s="25"/>
      <c r="B33" s="7"/>
      <c r="C33" s="24"/>
      <c r="D33" s="26"/>
      <c r="E33" s="21"/>
      <c r="F33" s="21"/>
    </row>
    <row r="34" spans="1:6" ht="30" x14ac:dyDescent="0.25">
      <c r="A34" s="25">
        <v>2</v>
      </c>
      <c r="B34" s="7" t="s">
        <v>300</v>
      </c>
      <c r="C34" s="24"/>
      <c r="D34" s="26"/>
      <c r="E34" s="21"/>
      <c r="F34" s="21"/>
    </row>
    <row r="35" spans="1:6" x14ac:dyDescent="0.25">
      <c r="A35" s="25" t="s">
        <v>62</v>
      </c>
      <c r="B35" s="7" t="s">
        <v>266</v>
      </c>
      <c r="C35" s="24" t="s">
        <v>75</v>
      </c>
      <c r="D35" s="26">
        <v>417</v>
      </c>
      <c r="E35" s="21"/>
      <c r="F35" s="21"/>
    </row>
    <row r="36" spans="1:6" ht="30" x14ac:dyDescent="0.25">
      <c r="A36" s="25" t="s">
        <v>63</v>
      </c>
      <c r="B36" s="7" t="s">
        <v>267</v>
      </c>
      <c r="C36" s="24" t="s">
        <v>77</v>
      </c>
      <c r="D36" s="26">
        <v>418</v>
      </c>
      <c r="E36" s="21">
        <v>151046</v>
      </c>
      <c r="F36" s="21">
        <v>228837.96</v>
      </c>
    </row>
    <row r="37" spans="1:6" ht="30" x14ac:dyDescent="0.25">
      <c r="A37" s="25" t="s">
        <v>64</v>
      </c>
      <c r="B37" s="7" t="s">
        <v>268</v>
      </c>
      <c r="C37" s="24" t="s">
        <v>77</v>
      </c>
      <c r="D37" s="26">
        <v>419</v>
      </c>
      <c r="E37" s="21"/>
      <c r="F37" s="21">
        <v>0</v>
      </c>
    </row>
    <row r="38" spans="1:6" ht="45" x14ac:dyDescent="0.25">
      <c r="A38" s="25" t="s">
        <v>65</v>
      </c>
      <c r="B38" s="7" t="s">
        <v>301</v>
      </c>
      <c r="C38" s="24" t="s">
        <v>75</v>
      </c>
      <c r="D38" s="26">
        <v>420</v>
      </c>
      <c r="E38" s="21"/>
      <c r="F38" s="21">
        <v>0</v>
      </c>
    </row>
    <row r="39" spans="1:6" ht="45" x14ac:dyDescent="0.25">
      <c r="A39" s="25" t="s">
        <v>66</v>
      </c>
      <c r="B39" s="7" t="s">
        <v>302</v>
      </c>
      <c r="C39" s="24" t="s">
        <v>77</v>
      </c>
      <c r="D39" s="26">
        <v>421</v>
      </c>
      <c r="E39" s="21"/>
      <c r="F39" s="21">
        <v>0</v>
      </c>
    </row>
    <row r="40" spans="1:6" x14ac:dyDescent="0.25">
      <c r="A40" s="25" t="s">
        <v>67</v>
      </c>
      <c r="B40" s="7" t="s">
        <v>269</v>
      </c>
      <c r="C40" s="24" t="s">
        <v>77</v>
      </c>
      <c r="D40" s="26">
        <v>422</v>
      </c>
      <c r="E40" s="21"/>
      <c r="F40" s="21">
        <v>0</v>
      </c>
    </row>
    <row r="41" spans="1:6" x14ac:dyDescent="0.25">
      <c r="A41" s="25" t="s">
        <v>68</v>
      </c>
      <c r="B41" s="7" t="s">
        <v>270</v>
      </c>
      <c r="C41" s="24" t="s">
        <v>75</v>
      </c>
      <c r="D41" s="26">
        <v>423</v>
      </c>
      <c r="E41" s="21"/>
      <c r="F41" s="21">
        <v>0</v>
      </c>
    </row>
    <row r="42" spans="1:6" x14ac:dyDescent="0.25">
      <c r="A42" s="25" t="s">
        <v>69</v>
      </c>
      <c r="B42" s="7" t="s">
        <v>271</v>
      </c>
      <c r="C42" s="24" t="s">
        <v>77</v>
      </c>
      <c r="D42" s="26">
        <v>424</v>
      </c>
      <c r="E42" s="21"/>
      <c r="F42" s="21">
        <v>0</v>
      </c>
    </row>
    <row r="43" spans="1:6" ht="30" x14ac:dyDescent="0.25">
      <c r="A43" s="25" t="s">
        <v>70</v>
      </c>
      <c r="B43" s="7" t="s">
        <v>272</v>
      </c>
      <c r="C43" s="24" t="s">
        <v>75</v>
      </c>
      <c r="D43" s="26">
        <v>425</v>
      </c>
      <c r="E43" s="21"/>
      <c r="F43" s="21">
        <v>0</v>
      </c>
    </row>
    <row r="44" spans="1:6" ht="30" x14ac:dyDescent="0.25">
      <c r="A44" s="25" t="s">
        <v>71</v>
      </c>
      <c r="B44" s="7" t="s">
        <v>273</v>
      </c>
      <c r="C44" s="24" t="s">
        <v>77</v>
      </c>
      <c r="D44" s="26">
        <v>426</v>
      </c>
      <c r="E44" s="21"/>
      <c r="F44" s="21">
        <v>0</v>
      </c>
    </row>
    <row r="45" spans="1:6" x14ac:dyDescent="0.25">
      <c r="A45" s="25" t="s">
        <v>72</v>
      </c>
      <c r="B45" s="7" t="s">
        <v>274</v>
      </c>
      <c r="C45" s="24" t="s">
        <v>75</v>
      </c>
      <c r="D45" s="26">
        <v>427</v>
      </c>
      <c r="E45" s="21"/>
      <c r="F45" s="21">
        <v>0</v>
      </c>
    </row>
    <row r="46" spans="1:6" x14ac:dyDescent="0.25">
      <c r="A46" s="25" t="s">
        <v>73</v>
      </c>
      <c r="B46" s="7" t="s">
        <v>275</v>
      </c>
      <c r="C46" s="24" t="s">
        <v>77</v>
      </c>
      <c r="D46" s="26">
        <v>428</v>
      </c>
      <c r="E46" s="21"/>
      <c r="F46" s="21">
        <v>0</v>
      </c>
    </row>
    <row r="47" spans="1:6" ht="45" x14ac:dyDescent="0.25">
      <c r="A47" s="25" t="s">
        <v>332</v>
      </c>
      <c r="B47" s="7" t="s">
        <v>331</v>
      </c>
      <c r="C47" s="24" t="s">
        <v>78</v>
      </c>
      <c r="D47" s="26">
        <v>429</v>
      </c>
      <c r="E47" s="21">
        <f>-E36</f>
        <v>-151046</v>
      </c>
      <c r="F47" s="21">
        <v>-228837.96</v>
      </c>
    </row>
    <row r="48" spans="1:6" x14ac:dyDescent="0.25">
      <c r="A48" s="25"/>
      <c r="B48" s="7"/>
      <c r="C48" s="24"/>
      <c r="D48" s="26"/>
      <c r="E48" s="21"/>
      <c r="F48" s="21"/>
    </row>
    <row r="49" spans="1:11" ht="45" x14ac:dyDescent="0.25">
      <c r="A49" s="25">
        <v>3</v>
      </c>
      <c r="B49" s="7" t="s">
        <v>303</v>
      </c>
      <c r="C49" s="24" t="s">
        <v>78</v>
      </c>
      <c r="D49" s="26">
        <v>430</v>
      </c>
      <c r="E49" s="21">
        <f>E32+E47</f>
        <v>493383</v>
      </c>
      <c r="F49" s="21">
        <v>-334148.74999999994</v>
      </c>
    </row>
    <row r="50" spans="1:11" x14ac:dyDescent="0.25">
      <c r="A50" s="25"/>
      <c r="B50" s="7"/>
      <c r="C50" s="24"/>
      <c r="D50" s="26"/>
      <c r="E50" s="21"/>
      <c r="F50" s="21"/>
    </row>
    <row r="51" spans="1:11" ht="30" x14ac:dyDescent="0.25">
      <c r="A51" s="25">
        <v>4</v>
      </c>
      <c r="B51" s="7" t="s">
        <v>276</v>
      </c>
      <c r="C51" s="24" t="s">
        <v>78</v>
      </c>
      <c r="D51" s="26">
        <v>431</v>
      </c>
      <c r="E51" s="21">
        <f>'1'!F16</f>
        <v>2610110</v>
      </c>
      <c r="F51" s="21">
        <v>1201170</v>
      </c>
    </row>
    <row r="52" spans="1:11" ht="45" x14ac:dyDescent="0.25">
      <c r="A52" s="25">
        <v>5</v>
      </c>
      <c r="B52" s="7" t="s">
        <v>304</v>
      </c>
      <c r="C52" s="24" t="s">
        <v>78</v>
      </c>
      <c r="D52" s="26">
        <v>432</v>
      </c>
      <c r="E52" s="35">
        <v>0</v>
      </c>
      <c r="F52" s="21">
        <v>0</v>
      </c>
      <c r="K52" s="27"/>
    </row>
    <row r="53" spans="1:11" ht="45" x14ac:dyDescent="0.25">
      <c r="A53" s="25" t="s">
        <v>74</v>
      </c>
      <c r="B53" s="7" t="s">
        <v>277</v>
      </c>
      <c r="C53" s="24" t="s">
        <v>78</v>
      </c>
      <c r="D53" s="26">
        <v>433</v>
      </c>
      <c r="E53" s="21">
        <f>E49+E51</f>
        <v>3103493</v>
      </c>
      <c r="F53" s="21">
        <v>867021.25</v>
      </c>
      <c r="G53" s="27"/>
    </row>
    <row r="55" spans="1:11" ht="69" customHeight="1" x14ac:dyDescent="0.25">
      <c r="A55" s="45" t="s">
        <v>83</v>
      </c>
      <c r="B55" s="8" t="s">
        <v>99</v>
      </c>
      <c r="C55" s="34" t="s">
        <v>84</v>
      </c>
      <c r="D55" s="179" t="s">
        <v>86</v>
      </c>
      <c r="E55" s="179"/>
    </row>
    <row r="56" spans="1:11" ht="26.25" x14ac:dyDescent="0.25">
      <c r="A56" s="45" t="s">
        <v>928</v>
      </c>
      <c r="B56" s="9" t="s">
        <v>883</v>
      </c>
      <c r="C56" s="1"/>
      <c r="D56" s="181" t="s">
        <v>861</v>
      </c>
      <c r="E56" s="181"/>
    </row>
    <row r="57" spans="1:11" x14ac:dyDescent="0.25">
      <c r="D57" s="181" t="s">
        <v>862</v>
      </c>
      <c r="E57" s="181"/>
    </row>
  </sheetData>
  <mergeCells count="6">
    <mergeCell ref="D57:E57"/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98" fitToWidth="2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V35"/>
  <sheetViews>
    <sheetView view="pageBreakPreview" zoomScaleNormal="100" zoomScaleSheetLayoutView="100" workbookViewId="0">
      <selection activeCell="H1" sqref="H1:M1048576"/>
    </sheetView>
  </sheetViews>
  <sheetFormatPr defaultColWidth="8" defaultRowHeight="12.75" customHeight="1" x14ac:dyDescent="0.2"/>
  <cols>
    <col min="1" max="1" width="10.85546875" style="153" customWidth="1"/>
    <col min="2" max="2" width="5.7109375" style="153" customWidth="1"/>
    <col min="3" max="3" width="57.5703125" style="153" customWidth="1"/>
    <col min="4" max="4" width="7.140625" style="153" customWidth="1"/>
    <col min="5" max="6" width="16.42578125" style="153" customWidth="1"/>
    <col min="7" max="7" width="18.28515625" style="154" hidden="1" customWidth="1"/>
    <col min="8" max="256" width="9.140625" style="154" customWidth="1"/>
    <col min="257" max="16384" width="8" style="168"/>
  </cols>
  <sheetData>
    <row r="2" spans="2:6" x14ac:dyDescent="0.2">
      <c r="B2" s="153" t="s">
        <v>934</v>
      </c>
    </row>
    <row r="3" spans="2:6" x14ac:dyDescent="0.2">
      <c r="B3" s="153" t="str">
        <f>'[1]1'!A2</f>
        <v xml:space="preserve">Registarski broj investicionog fonda: </v>
      </c>
    </row>
    <row r="4" spans="2:6" x14ac:dyDescent="0.2">
      <c r="B4" s="153" t="str">
        <f>'[1]1'!A3</f>
        <v>Naziv društva za upravljanje investicionim fondom: Društvo za upravljanje investicionim fondovima Kristal invest A.D. Banja Luka</v>
      </c>
    </row>
    <row r="5" spans="2:6" x14ac:dyDescent="0.2">
      <c r="B5" s="153" t="str">
        <f>'[1]1'!A4</f>
        <v>Matični broj društva za upravljanje investicionim fondom: 01935615</v>
      </c>
    </row>
    <row r="6" spans="2:6" x14ac:dyDescent="0.2">
      <c r="B6" s="153" t="str">
        <f>'[1]1'!A5</f>
        <v>JIB društva za upravljanje investicionim fondom: 4400819920004</v>
      </c>
    </row>
    <row r="7" spans="2:6" x14ac:dyDescent="0.2">
      <c r="B7" s="153" t="str">
        <f>'[1]1'!A6</f>
        <v>JIB zatvorenog investicionog fonda: JP-M-6</v>
      </c>
    </row>
    <row r="10" spans="2:6" x14ac:dyDescent="0.2">
      <c r="B10" s="185" t="s">
        <v>903</v>
      </c>
      <c r="C10" s="185"/>
      <c r="D10" s="185"/>
      <c r="E10" s="185"/>
      <c r="F10" s="185"/>
    </row>
    <row r="11" spans="2:6" x14ac:dyDescent="0.2">
      <c r="B11" s="185" t="s">
        <v>904</v>
      </c>
      <c r="C11" s="185"/>
      <c r="D11" s="185"/>
      <c r="E11" s="185"/>
      <c r="F11" s="185"/>
    </row>
    <row r="12" spans="2:6" x14ac:dyDescent="0.2">
      <c r="B12" s="155"/>
      <c r="C12" s="155"/>
      <c r="D12" s="155"/>
      <c r="E12" s="155"/>
      <c r="F12" s="155"/>
    </row>
    <row r="13" spans="2:6" ht="25.5" x14ac:dyDescent="0.2">
      <c r="F13" s="172" t="s">
        <v>79</v>
      </c>
    </row>
    <row r="14" spans="2:6" ht="25.5" customHeight="1" x14ac:dyDescent="0.2">
      <c r="B14" s="156" t="s">
        <v>80</v>
      </c>
      <c r="C14" s="157" t="s">
        <v>905</v>
      </c>
      <c r="D14" s="157" t="s">
        <v>347</v>
      </c>
      <c r="E14" s="157" t="s">
        <v>81</v>
      </c>
      <c r="F14" s="157" t="s">
        <v>82</v>
      </c>
    </row>
    <row r="15" spans="2:6" x14ac:dyDescent="0.2">
      <c r="B15" s="158">
        <v>1</v>
      </c>
      <c r="C15" s="158">
        <v>2</v>
      </c>
      <c r="D15" s="158">
        <v>3</v>
      </c>
      <c r="E15" s="158">
        <v>4</v>
      </c>
      <c r="F15" s="158">
        <v>5</v>
      </c>
    </row>
    <row r="16" spans="2:6" ht="19.5" customHeight="1" x14ac:dyDescent="0.2">
      <c r="B16" s="158" t="s">
        <v>346</v>
      </c>
      <c r="C16" s="159" t="s">
        <v>906</v>
      </c>
      <c r="D16" s="158">
        <v>501</v>
      </c>
      <c r="E16" s="160"/>
      <c r="F16" s="160"/>
    </row>
    <row r="17" spans="1:7" ht="20.100000000000001" customHeight="1" x14ac:dyDescent="0.2">
      <c r="B17" s="158" t="s">
        <v>343</v>
      </c>
      <c r="C17" s="159" t="s">
        <v>907</v>
      </c>
      <c r="D17" s="158">
        <v>502</v>
      </c>
      <c r="E17" s="161">
        <v>58013181</v>
      </c>
      <c r="F17" s="161">
        <v>59530131</v>
      </c>
    </row>
    <row r="18" spans="1:7" ht="20.100000000000001" customHeight="1" x14ac:dyDescent="0.2">
      <c r="B18" s="158" t="s">
        <v>342</v>
      </c>
      <c r="C18" s="159" t="s">
        <v>908</v>
      </c>
      <c r="D18" s="158">
        <v>503</v>
      </c>
      <c r="E18" s="162">
        <v>3749012</v>
      </c>
      <c r="F18" s="162">
        <v>4175925</v>
      </c>
    </row>
    <row r="19" spans="1:7" ht="20.100000000000001" customHeight="1" x14ac:dyDescent="0.2">
      <c r="B19" s="158" t="s">
        <v>341</v>
      </c>
      <c r="C19" s="159" t="s">
        <v>909</v>
      </c>
      <c r="D19" s="158">
        <v>504</v>
      </c>
      <c r="E19" s="162">
        <v>15.474299999999999</v>
      </c>
      <c r="F19" s="162">
        <v>14.255599999999999</v>
      </c>
    </row>
    <row r="20" spans="1:7" ht="18.75" customHeight="1" x14ac:dyDescent="0.2">
      <c r="B20" s="158" t="s">
        <v>345</v>
      </c>
      <c r="C20" s="159" t="s">
        <v>910</v>
      </c>
      <c r="D20" s="158">
        <v>505</v>
      </c>
      <c r="E20" s="161"/>
      <c r="F20" s="161"/>
    </row>
    <row r="21" spans="1:7" ht="20.100000000000001" customHeight="1" x14ac:dyDescent="0.2">
      <c r="B21" s="158" t="s">
        <v>343</v>
      </c>
      <c r="C21" s="159" t="s">
        <v>911</v>
      </c>
      <c r="D21" s="158">
        <v>506</v>
      </c>
      <c r="E21" s="161">
        <v>59351113</v>
      </c>
      <c r="F21" s="161">
        <v>61601949</v>
      </c>
    </row>
    <row r="22" spans="1:7" ht="20.100000000000001" customHeight="1" x14ac:dyDescent="0.2">
      <c r="B22" s="158" t="s">
        <v>342</v>
      </c>
      <c r="C22" s="159" t="s">
        <v>912</v>
      </c>
      <c r="D22" s="158">
        <v>507</v>
      </c>
      <c r="E22" s="162">
        <v>3739326</v>
      </c>
      <c r="F22" s="162">
        <v>4157798</v>
      </c>
    </row>
    <row r="23" spans="1:7" ht="20.100000000000001" customHeight="1" x14ac:dyDescent="0.2">
      <c r="B23" s="158" t="s">
        <v>341</v>
      </c>
      <c r="C23" s="159" t="s">
        <v>913</v>
      </c>
      <c r="D23" s="158">
        <v>508</v>
      </c>
      <c r="E23" s="162">
        <v>15.8721</v>
      </c>
      <c r="F23" s="162">
        <v>14.816000000000001</v>
      </c>
    </row>
    <row r="24" spans="1:7" ht="20.100000000000001" customHeight="1" x14ac:dyDescent="0.2">
      <c r="B24" s="158" t="s">
        <v>344</v>
      </c>
      <c r="C24" s="159" t="s">
        <v>914</v>
      </c>
      <c r="D24" s="158">
        <v>509</v>
      </c>
      <c r="E24" s="161"/>
      <c r="F24" s="161"/>
      <c r="G24" s="163" t="s">
        <v>915</v>
      </c>
    </row>
    <row r="25" spans="1:7" ht="18" customHeight="1" x14ac:dyDescent="0.2">
      <c r="B25" s="158" t="s">
        <v>343</v>
      </c>
      <c r="C25" s="159" t="s">
        <v>916</v>
      </c>
      <c r="D25" s="158">
        <v>510</v>
      </c>
      <c r="E25" s="162">
        <v>8.5470823494686859E-3</v>
      </c>
      <c r="F25" s="162">
        <v>8.5822067238468178E-3</v>
      </c>
      <c r="G25" s="164">
        <v>103598555.66</v>
      </c>
    </row>
    <row r="26" spans="1:7" ht="18.75" customHeight="1" x14ac:dyDescent="0.2">
      <c r="B26" s="158" t="s">
        <v>342</v>
      </c>
      <c r="C26" s="159" t="s">
        <v>917</v>
      </c>
      <c r="D26" s="158">
        <v>511</v>
      </c>
      <c r="E26" s="165">
        <v>4.1787173588762674E-3</v>
      </c>
      <c r="F26" s="165">
        <v>1.3385846117674275E-4</v>
      </c>
      <c r="G26" s="154" t="s">
        <v>918</v>
      </c>
    </row>
    <row r="27" spans="1:7" ht="20.100000000000001" customHeight="1" x14ac:dyDescent="0.2">
      <c r="B27" s="158" t="s">
        <v>341</v>
      </c>
      <c r="C27" s="159" t="s">
        <v>919</v>
      </c>
      <c r="D27" s="158">
        <v>512</v>
      </c>
      <c r="E27" s="161"/>
      <c r="F27" s="161">
        <v>0</v>
      </c>
    </row>
    <row r="28" spans="1:7" ht="20.100000000000001" customHeight="1" x14ac:dyDescent="0.2">
      <c r="B28" s="158" t="s">
        <v>44</v>
      </c>
      <c r="C28" s="159" t="s">
        <v>920</v>
      </c>
      <c r="D28" s="158">
        <v>513</v>
      </c>
      <c r="E28" s="162">
        <v>2.550493466239849E-2</v>
      </c>
      <c r="F28" s="162">
        <v>3.4799999999999998E-2</v>
      </c>
    </row>
    <row r="31" spans="1:7" ht="16.5" customHeight="1" x14ac:dyDescent="0.2">
      <c r="A31" s="186" t="s">
        <v>83</v>
      </c>
      <c r="B31" s="186"/>
      <c r="C31" s="166" t="s">
        <v>921</v>
      </c>
      <c r="D31" s="187" t="s">
        <v>84</v>
      </c>
      <c r="E31" s="188" t="s">
        <v>922</v>
      </c>
      <c r="F31" s="188"/>
    </row>
    <row r="32" spans="1:7" ht="16.5" customHeight="1" x14ac:dyDescent="0.2">
      <c r="A32" s="186" t="s">
        <v>931</v>
      </c>
      <c r="B32" s="186"/>
      <c r="C32" s="167" t="s">
        <v>883</v>
      </c>
      <c r="D32" s="187"/>
      <c r="E32" s="188"/>
      <c r="F32" s="188"/>
    </row>
    <row r="33" spans="3:7" x14ac:dyDescent="0.2">
      <c r="E33" s="183" t="s">
        <v>340</v>
      </c>
      <c r="F33" s="183"/>
    </row>
    <row r="34" spans="3:7" ht="17.25" customHeight="1" x14ac:dyDescent="0.2"/>
    <row r="35" spans="3:7" ht="23.25" customHeight="1" x14ac:dyDescent="0.4">
      <c r="C35" s="184"/>
      <c r="D35" s="184"/>
      <c r="E35" s="184"/>
      <c r="F35" s="184"/>
      <c r="G35" s="184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6"/>
  <sheetViews>
    <sheetView view="pageBreakPreview" zoomScaleNormal="100" zoomScaleSheetLayoutView="100" workbookViewId="0">
      <selection activeCell="I64" sqref="I64"/>
    </sheetView>
  </sheetViews>
  <sheetFormatPr defaultColWidth="8" defaultRowHeight="12.75" customHeight="1" x14ac:dyDescent="0.2"/>
  <cols>
    <col min="1" max="1" width="47" style="64" customWidth="1"/>
    <col min="2" max="2" width="10.7109375" style="48" customWidth="1"/>
    <col min="3" max="3" width="11.85546875" style="49" customWidth="1"/>
    <col min="4" max="4" width="5.140625" style="47" customWidth="1"/>
    <col min="5" max="5" width="12.5703125" style="50" customWidth="1"/>
    <col min="6" max="6" width="5.28515625" style="51" customWidth="1"/>
    <col min="7" max="7" width="12.7109375" style="52" customWidth="1"/>
    <col min="8" max="8" width="5.28515625" style="51" customWidth="1"/>
    <col min="9" max="9" width="16.5703125" style="53" customWidth="1"/>
    <col min="10" max="10" width="7.5703125" style="51" customWidth="1"/>
    <col min="11" max="11" width="12" style="52" customWidth="1"/>
    <col min="12" max="12" width="5.42578125" style="54" customWidth="1"/>
    <col min="13" max="13" width="16.85546875" style="53" customWidth="1"/>
    <col min="14" max="14" width="6.42578125" style="51" customWidth="1"/>
    <col min="15" max="15" width="13.140625" style="52" customWidth="1"/>
    <col min="16" max="16" width="6.42578125" style="51" customWidth="1"/>
    <col min="17" max="17" width="13.28515625" style="52" customWidth="1"/>
    <col min="18" max="18" width="32.42578125" style="47" hidden="1" customWidth="1"/>
    <col min="19" max="19" width="14.85546875" style="47" hidden="1" customWidth="1"/>
    <col min="20" max="20" width="9.140625" style="47" customWidth="1"/>
    <col min="21" max="21" width="21" style="47" customWidth="1"/>
    <col min="22" max="256" width="9.140625" style="47" customWidth="1"/>
    <col min="257" max="16384" width="8" style="99"/>
  </cols>
  <sheetData>
    <row r="1" spans="1:18" x14ac:dyDescent="0.2">
      <c r="A1" s="153" t="s">
        <v>934</v>
      </c>
    </row>
    <row r="2" spans="1:18" x14ac:dyDescent="0.2">
      <c r="A2" s="47" t="str">
        <f>'[1]1'!A2</f>
        <v xml:space="preserve">Registarski broj investicionog fonda: </v>
      </c>
    </row>
    <row r="3" spans="1:18" x14ac:dyDescent="0.2">
      <c r="A3" s="47" t="str">
        <f>'[1]1'!A3</f>
        <v>Naziv društva za upravljanje investicionim fondom: Društvo za upravljanje investicionim fondovima Kristal invest A.D. Banja Luka</v>
      </c>
    </row>
    <row r="4" spans="1:18" x14ac:dyDescent="0.2">
      <c r="A4" s="47" t="str">
        <f>'[1]1'!A4</f>
        <v>Matični broj društva za upravljanje investicionim fondom: 01935615</v>
      </c>
    </row>
    <row r="5" spans="1:18" x14ac:dyDescent="0.2">
      <c r="A5" s="47" t="str">
        <f>'[1]1'!A5</f>
        <v>JIB društva za upravljanje investicionim fondom: 4400819920004</v>
      </c>
    </row>
    <row r="6" spans="1:18" x14ac:dyDescent="0.2">
      <c r="A6" s="47" t="str">
        <f>'[1]1'!A6</f>
        <v>JIB zatvorenog investicionog fonda: JP-M-6</v>
      </c>
    </row>
    <row r="8" spans="1:18" x14ac:dyDescent="0.2">
      <c r="A8" s="191" t="s">
        <v>515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</row>
    <row r="9" spans="1:18" x14ac:dyDescent="0.2">
      <c r="A9" s="191" t="s">
        <v>886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</row>
    <row r="10" spans="1:18" x14ac:dyDescent="0.2">
      <c r="A10" s="55"/>
      <c r="B10" s="56"/>
      <c r="C10" s="57"/>
      <c r="D10" s="58"/>
      <c r="E10" s="59"/>
      <c r="F10" s="60"/>
      <c r="G10" s="61"/>
      <c r="H10" s="60"/>
      <c r="I10" s="62"/>
      <c r="J10" s="60"/>
      <c r="K10" s="61"/>
      <c r="L10" s="63"/>
      <c r="M10" s="62"/>
      <c r="N10" s="60"/>
      <c r="O10" s="61"/>
      <c r="P10" s="60"/>
      <c r="Q10" s="61"/>
    </row>
    <row r="11" spans="1:18" x14ac:dyDescent="0.2">
      <c r="A11" s="64" t="s">
        <v>514</v>
      </c>
    </row>
    <row r="12" spans="1:18" ht="45.75" customHeight="1" x14ac:dyDescent="0.2">
      <c r="A12" s="202" t="s">
        <v>513</v>
      </c>
      <c r="B12" s="203"/>
      <c r="C12" s="204"/>
      <c r="D12" s="199" t="s">
        <v>347</v>
      </c>
      <c r="E12" s="205" t="s">
        <v>512</v>
      </c>
      <c r="F12" s="199" t="s">
        <v>347</v>
      </c>
      <c r="G12" s="192" t="s">
        <v>511</v>
      </c>
      <c r="H12" s="199" t="s">
        <v>347</v>
      </c>
      <c r="I12" s="197" t="s">
        <v>510</v>
      </c>
      <c r="J12" s="199" t="s">
        <v>347</v>
      </c>
      <c r="K12" s="192" t="s">
        <v>509</v>
      </c>
      <c r="L12" s="194" t="s">
        <v>347</v>
      </c>
      <c r="M12" s="197" t="s">
        <v>508</v>
      </c>
      <c r="N12" s="199" t="s">
        <v>347</v>
      </c>
      <c r="O12" s="192" t="s">
        <v>507</v>
      </c>
      <c r="P12" s="199" t="s">
        <v>347</v>
      </c>
      <c r="Q12" s="192" t="s">
        <v>506</v>
      </c>
      <c r="R12" s="65"/>
    </row>
    <row r="13" spans="1:18" ht="63" customHeight="1" x14ac:dyDescent="0.2">
      <c r="A13" s="66" t="s">
        <v>505</v>
      </c>
      <c r="B13" s="66" t="s">
        <v>504</v>
      </c>
      <c r="C13" s="66" t="s">
        <v>503</v>
      </c>
      <c r="D13" s="200"/>
      <c r="E13" s="206"/>
      <c r="F13" s="200"/>
      <c r="G13" s="193"/>
      <c r="H13" s="200"/>
      <c r="I13" s="198"/>
      <c r="J13" s="200"/>
      <c r="K13" s="193"/>
      <c r="L13" s="195"/>
      <c r="M13" s="198"/>
      <c r="N13" s="200"/>
      <c r="O13" s="193"/>
      <c r="P13" s="200"/>
      <c r="Q13" s="193"/>
      <c r="R13" s="65">
        <v>102235371.31999999</v>
      </c>
    </row>
    <row r="14" spans="1:18" x14ac:dyDescent="0.2">
      <c r="A14" s="202">
        <v>1</v>
      </c>
      <c r="B14" s="203"/>
      <c r="C14" s="204"/>
      <c r="D14" s="201"/>
      <c r="E14" s="67">
        <v>2</v>
      </c>
      <c r="F14" s="201"/>
      <c r="G14" s="67">
        <v>3</v>
      </c>
      <c r="H14" s="201"/>
      <c r="I14" s="66">
        <v>4</v>
      </c>
      <c r="J14" s="201"/>
      <c r="K14" s="67">
        <v>5</v>
      </c>
      <c r="L14" s="196"/>
      <c r="M14" s="66">
        <v>6</v>
      </c>
      <c r="N14" s="201"/>
      <c r="O14" s="67">
        <v>7</v>
      </c>
      <c r="P14" s="201"/>
      <c r="Q14" s="67">
        <v>8</v>
      </c>
      <c r="R14" s="65"/>
    </row>
    <row r="15" spans="1:18" ht="19.5" customHeight="1" x14ac:dyDescent="0.2">
      <c r="A15" s="68" t="s">
        <v>502</v>
      </c>
      <c r="B15" s="66"/>
      <c r="C15" s="69"/>
      <c r="D15" s="70" t="s">
        <v>501</v>
      </c>
      <c r="E15" s="71"/>
      <c r="F15" s="72" t="s">
        <v>500</v>
      </c>
      <c r="G15" s="73"/>
      <c r="H15" s="74" t="s">
        <v>499</v>
      </c>
      <c r="I15" s="75"/>
      <c r="J15" s="74" t="s">
        <v>498</v>
      </c>
      <c r="K15" s="76"/>
      <c r="L15" s="74" t="s">
        <v>497</v>
      </c>
      <c r="M15" s="77"/>
      <c r="N15" s="72" t="s">
        <v>496</v>
      </c>
      <c r="O15" s="76"/>
      <c r="P15" s="72" t="s">
        <v>495</v>
      </c>
      <c r="Q15" s="76"/>
      <c r="R15" s="78"/>
    </row>
    <row r="16" spans="1:18" ht="19.5" customHeight="1" x14ac:dyDescent="0.2">
      <c r="A16" s="68" t="s">
        <v>436</v>
      </c>
      <c r="B16" s="66"/>
      <c r="C16" s="69"/>
      <c r="D16" s="70" t="s">
        <v>494</v>
      </c>
      <c r="E16" s="71"/>
      <c r="F16" s="72" t="s">
        <v>493</v>
      </c>
      <c r="G16" s="73"/>
      <c r="H16" s="74" t="s">
        <v>492</v>
      </c>
      <c r="I16" s="75">
        <v>32355282.969999999</v>
      </c>
      <c r="J16" s="74" t="s">
        <v>491</v>
      </c>
      <c r="K16" s="76"/>
      <c r="L16" s="74" t="s">
        <v>490</v>
      </c>
      <c r="M16" s="77">
        <v>32446407.190000001</v>
      </c>
      <c r="N16" s="72" t="s">
        <v>489</v>
      </c>
      <c r="O16" s="76"/>
      <c r="P16" s="72" t="s">
        <v>488</v>
      </c>
      <c r="Q16" s="76">
        <v>54.203699999999998</v>
      </c>
      <c r="R16" s="78"/>
    </row>
    <row r="17" spans="1:18" ht="19.5" customHeight="1" x14ac:dyDescent="0.2">
      <c r="A17" s="68" t="s">
        <v>487</v>
      </c>
      <c r="B17" s="66" t="s">
        <v>382</v>
      </c>
      <c r="C17" s="69" t="s">
        <v>486</v>
      </c>
      <c r="D17" s="70"/>
      <c r="E17" s="71">
        <v>1940242</v>
      </c>
      <c r="F17" s="72"/>
      <c r="G17" s="73">
        <v>0.41199999999999998</v>
      </c>
      <c r="H17" s="74"/>
      <c r="I17" s="75">
        <v>799379.7</v>
      </c>
      <c r="J17" s="74"/>
      <c r="K17" s="76">
        <v>0.41199999999999998</v>
      </c>
      <c r="L17" s="74"/>
      <c r="M17" s="77">
        <v>799379.7</v>
      </c>
      <c r="N17" s="72"/>
      <c r="O17" s="76">
        <v>8.1564999999999994</v>
      </c>
      <c r="P17" s="72"/>
      <c r="Q17" s="76">
        <v>1.3353999999999999</v>
      </c>
      <c r="R17" s="78"/>
    </row>
    <row r="18" spans="1:18" ht="19.5" customHeight="1" x14ac:dyDescent="0.2">
      <c r="A18" s="68" t="s">
        <v>484</v>
      </c>
      <c r="B18" s="66" t="s">
        <v>382</v>
      </c>
      <c r="C18" s="69" t="s">
        <v>483</v>
      </c>
      <c r="D18" s="70"/>
      <c r="E18" s="71">
        <v>22381182</v>
      </c>
      <c r="F18" s="72"/>
      <c r="G18" s="73">
        <v>0.29020000000000001</v>
      </c>
      <c r="H18" s="74"/>
      <c r="I18" s="75">
        <v>6495019.0199999996</v>
      </c>
      <c r="J18" s="74"/>
      <c r="K18" s="76">
        <v>0.29049999999999998</v>
      </c>
      <c r="L18" s="74"/>
      <c r="M18" s="77">
        <v>6501733.3700000001</v>
      </c>
      <c r="N18" s="72"/>
      <c r="O18" s="76">
        <v>5.0640999999999998</v>
      </c>
      <c r="P18" s="72"/>
      <c r="Q18" s="76">
        <v>10.861499999999999</v>
      </c>
      <c r="R18" s="78"/>
    </row>
    <row r="19" spans="1:18" ht="19.5" customHeight="1" x14ac:dyDescent="0.2">
      <c r="A19" s="68" t="s">
        <v>482</v>
      </c>
      <c r="B19" s="66" t="s">
        <v>382</v>
      </c>
      <c r="C19" s="69" t="s">
        <v>481</v>
      </c>
      <c r="D19" s="70"/>
      <c r="E19" s="71">
        <v>2829464</v>
      </c>
      <c r="F19" s="72"/>
      <c r="G19" s="73">
        <v>0.27639999999999998</v>
      </c>
      <c r="H19" s="74"/>
      <c r="I19" s="75">
        <v>782063.85</v>
      </c>
      <c r="J19" s="74"/>
      <c r="K19" s="76">
        <v>0.28160000000000002</v>
      </c>
      <c r="L19" s="74"/>
      <c r="M19" s="77">
        <v>796777.06</v>
      </c>
      <c r="N19" s="72"/>
      <c r="O19" s="76">
        <v>2.7644000000000002</v>
      </c>
      <c r="P19" s="72"/>
      <c r="Q19" s="76">
        <v>1.3310999999999999</v>
      </c>
      <c r="R19" s="78"/>
    </row>
    <row r="20" spans="1:18" ht="19.5" customHeight="1" x14ac:dyDescent="0.2">
      <c r="A20" s="68" t="s">
        <v>480</v>
      </c>
      <c r="B20" s="66" t="s">
        <v>382</v>
      </c>
      <c r="C20" s="69" t="s">
        <v>479</v>
      </c>
      <c r="D20" s="70"/>
      <c r="E20" s="71">
        <v>20567648</v>
      </c>
      <c r="F20" s="72"/>
      <c r="G20" s="73">
        <v>0.38719999999999999</v>
      </c>
      <c r="H20" s="74"/>
      <c r="I20" s="75">
        <v>7963793.3099999996</v>
      </c>
      <c r="J20" s="74"/>
      <c r="K20" s="76">
        <v>0.35809999999999997</v>
      </c>
      <c r="L20" s="74"/>
      <c r="M20" s="77">
        <v>7365274.75</v>
      </c>
      <c r="N20" s="72"/>
      <c r="O20" s="76">
        <v>5.34</v>
      </c>
      <c r="P20" s="72"/>
      <c r="Q20" s="76">
        <v>12.3041</v>
      </c>
      <c r="R20" s="78"/>
    </row>
    <row r="21" spans="1:18" ht="19.5" customHeight="1" x14ac:dyDescent="0.2">
      <c r="A21" s="68" t="s">
        <v>477</v>
      </c>
      <c r="B21" s="66" t="s">
        <v>382</v>
      </c>
      <c r="C21" s="69" t="s">
        <v>476</v>
      </c>
      <c r="D21" s="70"/>
      <c r="E21" s="71">
        <v>6453377</v>
      </c>
      <c r="F21" s="72"/>
      <c r="G21" s="73">
        <v>0.1</v>
      </c>
      <c r="H21" s="74"/>
      <c r="I21" s="75">
        <v>645337.69999999995</v>
      </c>
      <c r="J21" s="74"/>
      <c r="K21" s="76">
        <v>0.1</v>
      </c>
      <c r="L21" s="74"/>
      <c r="M21" s="77">
        <v>645337.69999999995</v>
      </c>
      <c r="N21" s="72"/>
      <c r="O21" s="76">
        <v>5.9537000000000004</v>
      </c>
      <c r="P21" s="72"/>
      <c r="Q21" s="76">
        <v>1.0781000000000001</v>
      </c>
      <c r="R21" s="78"/>
    </row>
    <row r="22" spans="1:18" ht="19.5" customHeight="1" x14ac:dyDescent="0.2">
      <c r="A22" s="68" t="s">
        <v>475</v>
      </c>
      <c r="B22" s="66" t="s">
        <v>382</v>
      </c>
      <c r="C22" s="69" t="s">
        <v>474</v>
      </c>
      <c r="D22" s="70"/>
      <c r="E22" s="71">
        <v>774096</v>
      </c>
      <c r="F22" s="72"/>
      <c r="G22" s="73">
        <v>0.3599</v>
      </c>
      <c r="H22" s="74"/>
      <c r="I22" s="75">
        <v>278597.15000000002</v>
      </c>
      <c r="J22" s="74"/>
      <c r="K22" s="76">
        <v>0.3599</v>
      </c>
      <c r="L22" s="74"/>
      <c r="M22" s="77">
        <v>278597.15000000002</v>
      </c>
      <c r="N22" s="72"/>
      <c r="O22" s="76">
        <v>10</v>
      </c>
      <c r="P22" s="72"/>
      <c r="Q22" s="76">
        <v>0.46539999999999998</v>
      </c>
      <c r="R22" s="78"/>
    </row>
    <row r="23" spans="1:18" ht="19.5" customHeight="1" x14ac:dyDescent="0.2">
      <c r="A23" s="68" t="s">
        <v>473</v>
      </c>
      <c r="B23" s="66" t="s">
        <v>382</v>
      </c>
      <c r="C23" s="69" t="s">
        <v>472</v>
      </c>
      <c r="D23" s="70"/>
      <c r="E23" s="71">
        <v>1041175</v>
      </c>
      <c r="F23" s="72"/>
      <c r="G23" s="73">
        <v>0</v>
      </c>
      <c r="H23" s="74"/>
      <c r="I23" s="75">
        <v>0</v>
      </c>
      <c r="J23" s="74"/>
      <c r="K23" s="76">
        <v>0</v>
      </c>
      <c r="L23" s="74"/>
      <c r="M23" s="77">
        <v>0</v>
      </c>
      <c r="N23" s="72"/>
      <c r="O23" s="76">
        <v>8.7622999999999998</v>
      </c>
      <c r="P23" s="72"/>
      <c r="Q23" s="76">
        <v>0</v>
      </c>
      <c r="R23" s="78"/>
    </row>
    <row r="24" spans="1:18" ht="19.5" customHeight="1" x14ac:dyDescent="0.2">
      <c r="A24" s="68" t="s">
        <v>471</v>
      </c>
      <c r="B24" s="66" t="s">
        <v>382</v>
      </c>
      <c r="C24" s="69" t="s">
        <v>470</v>
      </c>
      <c r="D24" s="70"/>
      <c r="E24" s="71">
        <v>9361604</v>
      </c>
      <c r="F24" s="72"/>
      <c r="G24" s="73">
        <v>1.6183000000000001</v>
      </c>
      <c r="H24" s="74"/>
      <c r="I24" s="75">
        <v>15149883.75</v>
      </c>
      <c r="J24" s="74"/>
      <c r="K24" s="76">
        <v>1.6842999999999999</v>
      </c>
      <c r="L24" s="74"/>
      <c r="M24" s="77">
        <v>15767749.619999999</v>
      </c>
      <c r="N24" s="72"/>
      <c r="O24" s="76">
        <v>1.9052</v>
      </c>
      <c r="P24" s="72"/>
      <c r="Q24" s="76">
        <v>26.341000000000001</v>
      </c>
      <c r="R24" s="78"/>
    </row>
    <row r="25" spans="1:18" ht="19.5" customHeight="1" x14ac:dyDescent="0.2">
      <c r="A25" s="68" t="s">
        <v>469</v>
      </c>
      <c r="B25" s="66" t="s">
        <v>382</v>
      </c>
      <c r="C25" s="69" t="s">
        <v>468</v>
      </c>
      <c r="D25" s="70"/>
      <c r="E25" s="71">
        <v>1170915</v>
      </c>
      <c r="F25" s="72"/>
      <c r="G25" s="73">
        <v>0.20599999999999999</v>
      </c>
      <c r="H25" s="74"/>
      <c r="I25" s="75">
        <v>241208.49</v>
      </c>
      <c r="J25" s="74"/>
      <c r="K25" s="76">
        <v>0.249</v>
      </c>
      <c r="L25" s="74"/>
      <c r="M25" s="77">
        <v>291557.84000000003</v>
      </c>
      <c r="N25" s="72"/>
      <c r="O25" s="76">
        <v>9.6588999999999992</v>
      </c>
      <c r="P25" s="72"/>
      <c r="Q25" s="76">
        <v>0.48709999999999998</v>
      </c>
      <c r="R25" s="78"/>
    </row>
    <row r="26" spans="1:18" ht="19.5" customHeight="1" x14ac:dyDescent="0.2">
      <c r="A26" s="68" t="s">
        <v>380</v>
      </c>
      <c r="B26" s="66"/>
      <c r="C26" s="69"/>
      <c r="D26" s="70" t="s">
        <v>466</v>
      </c>
      <c r="E26" s="71"/>
      <c r="F26" s="72" t="s">
        <v>465</v>
      </c>
      <c r="G26" s="73"/>
      <c r="H26" s="74" t="s">
        <v>464</v>
      </c>
      <c r="I26" s="75"/>
      <c r="J26" s="74" t="s">
        <v>463</v>
      </c>
      <c r="K26" s="76"/>
      <c r="L26" s="74" t="s">
        <v>462</v>
      </c>
      <c r="M26" s="77"/>
      <c r="N26" s="72" t="s">
        <v>461</v>
      </c>
      <c r="O26" s="76"/>
      <c r="P26" s="72" t="s">
        <v>460</v>
      </c>
      <c r="Q26" s="76"/>
      <c r="R26" s="78"/>
    </row>
    <row r="27" spans="1:18" ht="19.5" customHeight="1" x14ac:dyDescent="0.2">
      <c r="A27" s="68" t="s">
        <v>372</v>
      </c>
      <c r="B27" s="66"/>
      <c r="C27" s="69"/>
      <c r="D27" s="70" t="s">
        <v>459</v>
      </c>
      <c r="E27" s="71"/>
      <c r="F27" s="72" t="s">
        <v>458</v>
      </c>
      <c r="G27" s="73"/>
      <c r="H27" s="74" t="s">
        <v>457</v>
      </c>
      <c r="I27" s="75"/>
      <c r="J27" s="74" t="s">
        <v>456</v>
      </c>
      <c r="K27" s="76"/>
      <c r="L27" s="74" t="s">
        <v>455</v>
      </c>
      <c r="M27" s="77"/>
      <c r="N27" s="72" t="s">
        <v>454</v>
      </c>
      <c r="O27" s="76"/>
      <c r="P27" s="72" t="s">
        <v>453</v>
      </c>
      <c r="Q27" s="76"/>
      <c r="R27" s="78"/>
    </row>
    <row r="28" spans="1:18" ht="19.5" customHeight="1" x14ac:dyDescent="0.2">
      <c r="A28" s="68" t="s">
        <v>452</v>
      </c>
      <c r="B28" s="66"/>
      <c r="C28" s="69"/>
      <c r="D28" s="70" t="s">
        <v>451</v>
      </c>
      <c r="E28" s="71"/>
      <c r="F28" s="72" t="s">
        <v>450</v>
      </c>
      <c r="G28" s="73"/>
      <c r="H28" s="74" t="s">
        <v>449</v>
      </c>
      <c r="I28" s="75">
        <v>32355282.969999999</v>
      </c>
      <c r="J28" s="74" t="s">
        <v>448</v>
      </c>
      <c r="K28" s="76"/>
      <c r="L28" s="74" t="s">
        <v>447</v>
      </c>
      <c r="M28" s="77">
        <v>32446407.190000001</v>
      </c>
      <c r="N28" s="72" t="s">
        <v>446</v>
      </c>
      <c r="O28" s="76"/>
      <c r="P28" s="72" t="s">
        <v>445</v>
      </c>
      <c r="Q28" s="76">
        <v>54.203699999999998</v>
      </c>
      <c r="R28" s="78"/>
    </row>
    <row r="29" spans="1:18" ht="19.5" customHeight="1" x14ac:dyDescent="0.2">
      <c r="A29" s="68" t="s">
        <v>444</v>
      </c>
      <c r="B29" s="66"/>
      <c r="C29" s="69"/>
      <c r="D29" s="70" t="s">
        <v>443</v>
      </c>
      <c r="E29" s="71"/>
      <c r="F29" s="72" t="s">
        <v>442</v>
      </c>
      <c r="G29" s="73"/>
      <c r="H29" s="74" t="s">
        <v>441</v>
      </c>
      <c r="I29" s="75"/>
      <c r="J29" s="74" t="s">
        <v>440</v>
      </c>
      <c r="K29" s="76"/>
      <c r="L29" s="74" t="s">
        <v>439</v>
      </c>
      <c r="M29" s="77"/>
      <c r="N29" s="72" t="s">
        <v>438</v>
      </c>
      <c r="O29" s="76"/>
      <c r="P29" s="72" t="s">
        <v>437</v>
      </c>
      <c r="Q29" s="76"/>
      <c r="R29" s="78"/>
    </row>
    <row r="30" spans="1:18" ht="19.5" customHeight="1" x14ac:dyDescent="0.2">
      <c r="A30" s="68" t="s">
        <v>436</v>
      </c>
      <c r="B30" s="66"/>
      <c r="C30" s="69"/>
      <c r="D30" s="70" t="s">
        <v>435</v>
      </c>
      <c r="E30" s="71"/>
      <c r="F30" s="72" t="s">
        <v>434</v>
      </c>
      <c r="G30" s="73"/>
      <c r="H30" s="74" t="s">
        <v>433</v>
      </c>
      <c r="I30" s="75">
        <v>15644173.449999999</v>
      </c>
      <c r="J30" s="74" t="s">
        <v>432</v>
      </c>
      <c r="K30" s="76"/>
      <c r="L30" s="74" t="s">
        <v>431</v>
      </c>
      <c r="M30" s="77">
        <v>16463002.27</v>
      </c>
      <c r="N30" s="72" t="s">
        <v>430</v>
      </c>
      <c r="O30" s="76"/>
      <c r="P30" s="72" t="s">
        <v>429</v>
      </c>
      <c r="Q30" s="76">
        <v>27.502400000000002</v>
      </c>
      <c r="R30" s="78"/>
    </row>
    <row r="31" spans="1:18" ht="19.5" customHeight="1" x14ac:dyDescent="0.2">
      <c r="A31" s="68" t="s">
        <v>428</v>
      </c>
      <c r="B31" s="66" t="s">
        <v>382</v>
      </c>
      <c r="C31" s="69" t="s">
        <v>427</v>
      </c>
      <c r="D31" s="70"/>
      <c r="E31" s="71">
        <v>2040</v>
      </c>
      <c r="F31" s="72"/>
      <c r="G31" s="73">
        <v>238.2533</v>
      </c>
      <c r="H31" s="74"/>
      <c r="I31" s="75">
        <v>486036.71</v>
      </c>
      <c r="J31" s="74"/>
      <c r="K31" s="76">
        <v>296.26710000000003</v>
      </c>
      <c r="L31" s="74"/>
      <c r="M31" s="77">
        <v>604384.86</v>
      </c>
      <c r="N31" s="72"/>
      <c r="O31" s="76">
        <v>0</v>
      </c>
      <c r="P31" s="72"/>
      <c r="Q31" s="76">
        <v>1.0097</v>
      </c>
      <c r="R31" s="78"/>
    </row>
    <row r="32" spans="1:18" ht="19.5" customHeight="1" x14ac:dyDescent="0.2">
      <c r="A32" s="68" t="s">
        <v>426</v>
      </c>
      <c r="B32" s="66" t="s">
        <v>382</v>
      </c>
      <c r="C32" s="69" t="s">
        <v>425</v>
      </c>
      <c r="D32" s="70"/>
      <c r="E32" s="71">
        <v>1782</v>
      </c>
      <c r="F32" s="72"/>
      <c r="G32" s="73">
        <v>392.92619999999999</v>
      </c>
      <c r="H32" s="74"/>
      <c r="I32" s="75">
        <v>700194.57</v>
      </c>
      <c r="J32" s="74"/>
      <c r="K32" s="76">
        <v>416.20060000000001</v>
      </c>
      <c r="L32" s="74"/>
      <c r="M32" s="77">
        <v>741669.51</v>
      </c>
      <c r="N32" s="72"/>
      <c r="O32" s="76">
        <v>4.0000000000000002E-4</v>
      </c>
      <c r="P32" s="72"/>
      <c r="Q32" s="76">
        <v>1.2390000000000001</v>
      </c>
      <c r="R32" s="78"/>
    </row>
    <row r="33" spans="1:18" ht="19.5" customHeight="1" x14ac:dyDescent="0.2">
      <c r="A33" s="68" t="s">
        <v>424</v>
      </c>
      <c r="B33" s="66" t="s">
        <v>382</v>
      </c>
      <c r="C33" s="69" t="s">
        <v>423</v>
      </c>
      <c r="D33" s="70"/>
      <c r="E33" s="71">
        <v>2670</v>
      </c>
      <c r="F33" s="72"/>
      <c r="G33" s="73">
        <v>205.5033</v>
      </c>
      <c r="H33" s="74"/>
      <c r="I33" s="75">
        <v>548693.86</v>
      </c>
      <c r="J33" s="74"/>
      <c r="K33" s="76">
        <v>201.87129999999999</v>
      </c>
      <c r="L33" s="74"/>
      <c r="M33" s="77">
        <v>538996.26</v>
      </c>
      <c r="N33" s="72"/>
      <c r="O33" s="76">
        <v>2E-3</v>
      </c>
      <c r="P33" s="72"/>
      <c r="Q33" s="76">
        <v>0.90039999999999998</v>
      </c>
      <c r="R33" s="78"/>
    </row>
    <row r="34" spans="1:18" ht="19.5" customHeight="1" x14ac:dyDescent="0.2">
      <c r="A34" s="68" t="s">
        <v>422</v>
      </c>
      <c r="B34" s="66" t="s">
        <v>382</v>
      </c>
      <c r="C34" s="69" t="s">
        <v>421</v>
      </c>
      <c r="D34" s="70"/>
      <c r="E34" s="71">
        <v>2170</v>
      </c>
      <c r="F34" s="72"/>
      <c r="G34" s="73">
        <v>161.53110000000001</v>
      </c>
      <c r="H34" s="74"/>
      <c r="I34" s="75">
        <v>350522.43</v>
      </c>
      <c r="J34" s="74"/>
      <c r="K34" s="76">
        <v>183.5814</v>
      </c>
      <c r="L34" s="74"/>
      <c r="M34" s="77">
        <v>398371.62</v>
      </c>
      <c r="N34" s="72"/>
      <c r="O34" s="76">
        <v>1E-4</v>
      </c>
      <c r="P34" s="72"/>
      <c r="Q34" s="76">
        <v>0.66549999999999998</v>
      </c>
      <c r="R34" s="78"/>
    </row>
    <row r="35" spans="1:18" ht="19.5" customHeight="1" x14ac:dyDescent="0.2">
      <c r="A35" s="68" t="s">
        <v>420</v>
      </c>
      <c r="B35" s="66" t="s">
        <v>382</v>
      </c>
      <c r="C35" s="69" t="s">
        <v>419</v>
      </c>
      <c r="D35" s="70"/>
      <c r="E35" s="71">
        <v>2300</v>
      </c>
      <c r="F35" s="72"/>
      <c r="G35" s="73">
        <v>209.73920000000001</v>
      </c>
      <c r="H35" s="74"/>
      <c r="I35" s="75">
        <v>482400.11</v>
      </c>
      <c r="J35" s="74"/>
      <c r="K35" s="76">
        <v>271.14999999999998</v>
      </c>
      <c r="L35" s="74"/>
      <c r="M35" s="77">
        <v>623644.92000000004</v>
      </c>
      <c r="N35" s="72"/>
      <c r="O35" s="76">
        <v>6.9999999999999999E-4</v>
      </c>
      <c r="P35" s="72"/>
      <c r="Q35" s="76">
        <v>1.0418000000000001</v>
      </c>
      <c r="R35" s="78"/>
    </row>
    <row r="36" spans="1:18" ht="19.5" customHeight="1" x14ac:dyDescent="0.2">
      <c r="A36" s="68" t="s">
        <v>418</v>
      </c>
      <c r="B36" s="66" t="s">
        <v>382</v>
      </c>
      <c r="C36" s="69" t="s">
        <v>417</v>
      </c>
      <c r="D36" s="70"/>
      <c r="E36" s="71">
        <v>9625</v>
      </c>
      <c r="F36" s="72"/>
      <c r="G36" s="73">
        <v>129.59119999999999</v>
      </c>
      <c r="H36" s="74"/>
      <c r="I36" s="75">
        <v>1247314.8700000001</v>
      </c>
      <c r="J36" s="74"/>
      <c r="K36" s="76">
        <v>124.5256</v>
      </c>
      <c r="L36" s="74"/>
      <c r="M36" s="77">
        <v>1198558.93</v>
      </c>
      <c r="N36" s="72"/>
      <c r="O36" s="76">
        <v>4.0000000000000002E-4</v>
      </c>
      <c r="P36" s="72"/>
      <c r="Q36" s="76">
        <v>2.0023</v>
      </c>
      <c r="R36" s="78"/>
    </row>
    <row r="37" spans="1:18" ht="19.5" customHeight="1" x14ac:dyDescent="0.2">
      <c r="A37" s="68" t="s">
        <v>416</v>
      </c>
      <c r="B37" s="66" t="s">
        <v>382</v>
      </c>
      <c r="C37" s="69" t="s">
        <v>415</v>
      </c>
      <c r="D37" s="70"/>
      <c r="E37" s="71">
        <v>20255</v>
      </c>
      <c r="F37" s="72"/>
      <c r="G37" s="73">
        <v>82.938500000000005</v>
      </c>
      <c r="H37" s="74"/>
      <c r="I37" s="75">
        <v>1679918.85</v>
      </c>
      <c r="J37" s="74"/>
      <c r="K37" s="76">
        <v>84.244799999999998</v>
      </c>
      <c r="L37" s="74"/>
      <c r="M37" s="77">
        <v>1706377.97</v>
      </c>
      <c r="N37" s="72"/>
      <c r="O37" s="76">
        <v>1E-3</v>
      </c>
      <c r="P37" s="72"/>
      <c r="Q37" s="76">
        <v>2.8506</v>
      </c>
      <c r="R37" s="78"/>
    </row>
    <row r="38" spans="1:18" ht="19.5" customHeight="1" x14ac:dyDescent="0.2">
      <c r="A38" s="68" t="s">
        <v>414</v>
      </c>
      <c r="B38" s="66" t="s">
        <v>382</v>
      </c>
      <c r="C38" s="69" t="s">
        <v>413</v>
      </c>
      <c r="D38" s="70"/>
      <c r="E38" s="71">
        <v>100666</v>
      </c>
      <c r="F38" s="72"/>
      <c r="G38" s="73">
        <v>0.51439999999999997</v>
      </c>
      <c r="H38" s="74"/>
      <c r="I38" s="75">
        <v>51780.46</v>
      </c>
      <c r="J38" s="74"/>
      <c r="K38" s="76">
        <v>0.65400000000000003</v>
      </c>
      <c r="L38" s="74"/>
      <c r="M38" s="77">
        <v>65839.42</v>
      </c>
      <c r="N38" s="72"/>
      <c r="O38" s="76">
        <v>0.39229999999999998</v>
      </c>
      <c r="P38" s="72"/>
      <c r="Q38" s="76">
        <v>0.11</v>
      </c>
      <c r="R38" s="78"/>
    </row>
    <row r="39" spans="1:18" ht="19.5" customHeight="1" x14ac:dyDescent="0.2">
      <c r="A39" s="68" t="s">
        <v>412</v>
      </c>
      <c r="B39" s="66" t="s">
        <v>382</v>
      </c>
      <c r="C39" s="69" t="s">
        <v>411</v>
      </c>
      <c r="D39" s="70"/>
      <c r="E39" s="71">
        <v>5700</v>
      </c>
      <c r="F39" s="72"/>
      <c r="G39" s="73">
        <v>56.661499999999997</v>
      </c>
      <c r="H39" s="74"/>
      <c r="I39" s="75">
        <v>322970.46000000002</v>
      </c>
      <c r="J39" s="74"/>
      <c r="K39" s="76">
        <v>71.524500000000003</v>
      </c>
      <c r="L39" s="74"/>
      <c r="M39" s="77">
        <v>407689.75</v>
      </c>
      <c r="N39" s="72"/>
      <c r="O39" s="76">
        <v>9.5999999999999992E-3</v>
      </c>
      <c r="P39" s="72"/>
      <c r="Q39" s="76">
        <v>0.68110000000000004</v>
      </c>
      <c r="R39" s="78"/>
    </row>
    <row r="40" spans="1:18" ht="19.5" customHeight="1" x14ac:dyDescent="0.2">
      <c r="A40" s="68" t="s">
        <v>410</v>
      </c>
      <c r="B40" s="66" t="s">
        <v>382</v>
      </c>
      <c r="C40" s="69" t="s">
        <v>887</v>
      </c>
      <c r="D40" s="70"/>
      <c r="E40" s="71">
        <v>493</v>
      </c>
      <c r="F40" s="72"/>
      <c r="G40" s="73">
        <v>442.47199999999998</v>
      </c>
      <c r="H40" s="74"/>
      <c r="I40" s="75">
        <v>218138.69</v>
      </c>
      <c r="J40" s="74"/>
      <c r="K40" s="76">
        <v>457.66419999999999</v>
      </c>
      <c r="L40" s="74"/>
      <c r="M40" s="77">
        <v>225628.46</v>
      </c>
      <c r="N40" s="72"/>
      <c r="O40" s="76"/>
      <c r="P40" s="72"/>
      <c r="Q40" s="76">
        <v>0.37690000000000001</v>
      </c>
      <c r="R40" s="78"/>
    </row>
    <row r="41" spans="1:18" ht="19.5" customHeight="1" x14ac:dyDescent="0.2">
      <c r="A41" s="68" t="s">
        <v>409</v>
      </c>
      <c r="B41" s="66" t="s">
        <v>382</v>
      </c>
      <c r="C41" s="69" t="s">
        <v>408</v>
      </c>
      <c r="D41" s="70"/>
      <c r="E41" s="71">
        <v>14710</v>
      </c>
      <c r="F41" s="72"/>
      <c r="G41" s="73">
        <v>51.340499999999999</v>
      </c>
      <c r="H41" s="74"/>
      <c r="I41" s="75">
        <v>755219.31</v>
      </c>
      <c r="J41" s="74"/>
      <c r="K41" s="76">
        <v>48.602400000000003</v>
      </c>
      <c r="L41" s="74"/>
      <c r="M41" s="77">
        <v>714940.94</v>
      </c>
      <c r="N41" s="72"/>
      <c r="O41" s="76">
        <v>2.5999999999999999E-3</v>
      </c>
      <c r="P41" s="72"/>
      <c r="Q41" s="76">
        <v>1.1943999999999999</v>
      </c>
      <c r="R41" s="78"/>
    </row>
    <row r="42" spans="1:18" ht="19.5" customHeight="1" x14ac:dyDescent="0.2">
      <c r="A42" s="68" t="s">
        <v>407</v>
      </c>
      <c r="B42" s="66" t="s">
        <v>382</v>
      </c>
      <c r="C42" s="69" t="s">
        <v>406</v>
      </c>
      <c r="D42" s="70"/>
      <c r="E42" s="71">
        <v>13100</v>
      </c>
      <c r="F42" s="72"/>
      <c r="G42" s="73">
        <v>31.5031</v>
      </c>
      <c r="H42" s="74"/>
      <c r="I42" s="75">
        <v>412689.98</v>
      </c>
      <c r="J42" s="74"/>
      <c r="K42" s="76">
        <v>33.363700000000001</v>
      </c>
      <c r="L42" s="74"/>
      <c r="M42" s="77">
        <v>437064.93</v>
      </c>
      <c r="N42" s="72"/>
      <c r="O42" s="76">
        <v>6.9999999999999999E-4</v>
      </c>
      <c r="P42" s="72"/>
      <c r="Q42" s="76">
        <v>0.73009999999999997</v>
      </c>
      <c r="R42" s="78"/>
    </row>
    <row r="43" spans="1:18" ht="19.5" customHeight="1" x14ac:dyDescent="0.2">
      <c r="A43" s="68" t="s">
        <v>405</v>
      </c>
      <c r="B43" s="66" t="s">
        <v>382</v>
      </c>
      <c r="C43" s="69" t="s">
        <v>404</v>
      </c>
      <c r="D43" s="70"/>
      <c r="E43" s="71">
        <v>3000</v>
      </c>
      <c r="F43" s="72"/>
      <c r="G43" s="73">
        <v>34.226999999999997</v>
      </c>
      <c r="H43" s="74"/>
      <c r="I43" s="75">
        <v>102681.08</v>
      </c>
      <c r="J43" s="74"/>
      <c r="K43" s="76">
        <v>39.801099999999998</v>
      </c>
      <c r="L43" s="74"/>
      <c r="M43" s="77">
        <v>119403.42</v>
      </c>
      <c r="N43" s="72"/>
      <c r="O43" s="76">
        <v>2.1999999999999999E-2</v>
      </c>
      <c r="P43" s="72"/>
      <c r="Q43" s="76">
        <v>0.19950000000000001</v>
      </c>
      <c r="R43" s="78"/>
    </row>
    <row r="44" spans="1:18" ht="19.5" customHeight="1" x14ac:dyDescent="0.2">
      <c r="A44" s="68" t="s">
        <v>403</v>
      </c>
      <c r="B44" s="66" t="s">
        <v>382</v>
      </c>
      <c r="C44" s="69" t="s">
        <v>402</v>
      </c>
      <c r="D44" s="70"/>
      <c r="E44" s="71">
        <v>5480</v>
      </c>
      <c r="F44" s="72"/>
      <c r="G44" s="73">
        <v>48.464799999999997</v>
      </c>
      <c r="H44" s="74"/>
      <c r="I44" s="75">
        <v>265587.23</v>
      </c>
      <c r="J44" s="74"/>
      <c r="K44" s="76">
        <v>58.6965</v>
      </c>
      <c r="L44" s="74"/>
      <c r="M44" s="77">
        <v>321656.59000000003</v>
      </c>
      <c r="N44" s="72"/>
      <c r="O44" s="76">
        <v>1E-4</v>
      </c>
      <c r="P44" s="72"/>
      <c r="Q44" s="76">
        <v>0.5373</v>
      </c>
      <c r="R44" s="78"/>
    </row>
    <row r="45" spans="1:18" ht="19.5" customHeight="1" x14ac:dyDescent="0.2">
      <c r="A45" s="68" t="s">
        <v>401</v>
      </c>
      <c r="B45" s="66" t="s">
        <v>382</v>
      </c>
      <c r="C45" s="69" t="s">
        <v>400</v>
      </c>
      <c r="D45" s="70"/>
      <c r="E45" s="71">
        <v>4110</v>
      </c>
      <c r="F45" s="72"/>
      <c r="G45" s="73">
        <v>102.9259</v>
      </c>
      <c r="H45" s="74"/>
      <c r="I45" s="75">
        <v>423025.29</v>
      </c>
      <c r="J45" s="74"/>
      <c r="K45" s="76">
        <v>78.854799999999997</v>
      </c>
      <c r="L45" s="74"/>
      <c r="M45" s="77">
        <v>324093.38</v>
      </c>
      <c r="N45" s="72"/>
      <c r="O45" s="76">
        <v>2.9999999999999997E-4</v>
      </c>
      <c r="P45" s="72"/>
      <c r="Q45" s="76">
        <v>0.54139999999999999</v>
      </c>
      <c r="R45" s="78"/>
    </row>
    <row r="46" spans="1:18" ht="19.5" customHeight="1" x14ac:dyDescent="0.2">
      <c r="A46" s="68" t="s">
        <v>399</v>
      </c>
      <c r="B46" s="66" t="s">
        <v>382</v>
      </c>
      <c r="C46" s="69" t="s">
        <v>398</v>
      </c>
      <c r="D46" s="70"/>
      <c r="E46" s="71">
        <v>115222</v>
      </c>
      <c r="F46" s="72"/>
      <c r="G46" s="73">
        <v>24.447900000000001</v>
      </c>
      <c r="H46" s="74"/>
      <c r="I46" s="75">
        <v>2816933.05</v>
      </c>
      <c r="J46" s="74"/>
      <c r="K46" s="76">
        <v>24.506499999999999</v>
      </c>
      <c r="L46" s="74"/>
      <c r="M46" s="77">
        <v>2823693.69</v>
      </c>
      <c r="N46" s="72"/>
      <c r="O46" s="76">
        <v>2.4758</v>
      </c>
      <c r="P46" s="72"/>
      <c r="Q46" s="76">
        <v>4.7172000000000001</v>
      </c>
      <c r="R46" s="78"/>
    </row>
    <row r="47" spans="1:18" ht="19.5" customHeight="1" x14ac:dyDescent="0.2">
      <c r="A47" s="68" t="s">
        <v>397</v>
      </c>
      <c r="B47" s="66" t="s">
        <v>382</v>
      </c>
      <c r="C47" s="69" t="s">
        <v>396</v>
      </c>
      <c r="D47" s="70"/>
      <c r="E47" s="71">
        <v>52000</v>
      </c>
      <c r="F47" s="72"/>
      <c r="G47" s="73">
        <v>15.186999999999999</v>
      </c>
      <c r="H47" s="74"/>
      <c r="I47" s="75">
        <v>789725.04</v>
      </c>
      <c r="J47" s="74"/>
      <c r="K47" s="76">
        <v>20.066800000000001</v>
      </c>
      <c r="L47" s="74"/>
      <c r="M47" s="77">
        <v>1043474.42</v>
      </c>
      <c r="N47" s="72"/>
      <c r="O47" s="76">
        <v>8.6999999999999994E-3</v>
      </c>
      <c r="P47" s="72"/>
      <c r="Q47" s="76">
        <v>1.7432000000000001</v>
      </c>
      <c r="R47" s="78"/>
    </row>
    <row r="48" spans="1:18" ht="19.5" customHeight="1" x14ac:dyDescent="0.2">
      <c r="A48" s="68" t="s">
        <v>854</v>
      </c>
      <c r="B48" s="66" t="s">
        <v>382</v>
      </c>
      <c r="C48" s="69" t="s">
        <v>855</v>
      </c>
      <c r="D48" s="70"/>
      <c r="E48" s="71">
        <v>3010</v>
      </c>
      <c r="F48" s="72"/>
      <c r="G48" s="73">
        <v>142.51560000000001</v>
      </c>
      <c r="H48" s="74"/>
      <c r="I48" s="75">
        <v>428971.81</v>
      </c>
      <c r="J48" s="74"/>
      <c r="K48" s="76">
        <v>144.84569999999999</v>
      </c>
      <c r="L48" s="74"/>
      <c r="M48" s="77">
        <v>435985.5</v>
      </c>
      <c r="N48" s="72"/>
      <c r="O48" s="76">
        <v>2.0000000000000001E-4</v>
      </c>
      <c r="P48" s="72"/>
      <c r="Q48" s="76">
        <v>0.72829999999999995</v>
      </c>
      <c r="R48" s="78"/>
    </row>
    <row r="49" spans="1:18" ht="19.5" customHeight="1" x14ac:dyDescent="0.2">
      <c r="A49" s="68" t="s">
        <v>395</v>
      </c>
      <c r="B49" s="66" t="s">
        <v>382</v>
      </c>
      <c r="C49" s="69" t="s">
        <v>394</v>
      </c>
      <c r="D49" s="70"/>
      <c r="E49" s="71">
        <v>82673</v>
      </c>
      <c r="F49" s="72"/>
      <c r="G49" s="73">
        <v>11.252599999999999</v>
      </c>
      <c r="H49" s="74"/>
      <c r="I49" s="75">
        <v>930288.51</v>
      </c>
      <c r="J49" s="74"/>
      <c r="K49" s="76">
        <v>12.6721</v>
      </c>
      <c r="L49" s="74"/>
      <c r="M49" s="77">
        <v>1047637.02</v>
      </c>
      <c r="N49" s="72"/>
      <c r="O49" s="76">
        <v>5.0700000000000002E-2</v>
      </c>
      <c r="P49" s="72"/>
      <c r="Q49" s="76">
        <v>1.7501</v>
      </c>
      <c r="R49" s="78"/>
    </row>
    <row r="50" spans="1:18" ht="19.5" customHeight="1" x14ac:dyDescent="0.2">
      <c r="A50" s="68" t="s">
        <v>393</v>
      </c>
      <c r="B50" s="66" t="s">
        <v>382</v>
      </c>
      <c r="C50" s="69" t="s">
        <v>392</v>
      </c>
      <c r="D50" s="70"/>
      <c r="E50" s="71">
        <v>12825</v>
      </c>
      <c r="F50" s="72"/>
      <c r="G50" s="73">
        <v>31.840900000000001</v>
      </c>
      <c r="H50" s="74"/>
      <c r="I50" s="75">
        <v>408359.7</v>
      </c>
      <c r="J50" s="74"/>
      <c r="K50" s="76">
        <v>37.825800000000001</v>
      </c>
      <c r="L50" s="74"/>
      <c r="M50" s="77">
        <v>485115.27</v>
      </c>
      <c r="N50" s="72"/>
      <c r="O50" s="76">
        <v>7.7600000000000002E-2</v>
      </c>
      <c r="P50" s="72"/>
      <c r="Q50" s="76">
        <v>0.81040000000000001</v>
      </c>
      <c r="R50" s="78"/>
    </row>
    <row r="51" spans="1:18" ht="19.5" customHeight="1" x14ac:dyDescent="0.2">
      <c r="A51" s="68" t="s">
        <v>391</v>
      </c>
      <c r="B51" s="66" t="s">
        <v>382</v>
      </c>
      <c r="C51" s="69" t="s">
        <v>390</v>
      </c>
      <c r="D51" s="70"/>
      <c r="E51" s="71">
        <v>52500</v>
      </c>
      <c r="F51" s="72"/>
      <c r="G51" s="73">
        <v>3.7161</v>
      </c>
      <c r="H51" s="74"/>
      <c r="I51" s="75">
        <v>195094.04</v>
      </c>
      <c r="J51" s="74"/>
      <c r="K51" s="76">
        <v>3.4226999999999999</v>
      </c>
      <c r="L51" s="74"/>
      <c r="M51" s="77">
        <v>179691.88</v>
      </c>
      <c r="N51" s="72"/>
      <c r="O51" s="76">
        <v>0.1111</v>
      </c>
      <c r="P51" s="72"/>
      <c r="Q51" s="76">
        <v>0.30020000000000002</v>
      </c>
      <c r="R51" s="78"/>
    </row>
    <row r="52" spans="1:18" ht="19.5" customHeight="1" x14ac:dyDescent="0.2">
      <c r="A52" s="68" t="s">
        <v>389</v>
      </c>
      <c r="B52" s="66" t="s">
        <v>382</v>
      </c>
      <c r="C52" s="69" t="s">
        <v>388</v>
      </c>
      <c r="D52" s="70"/>
      <c r="E52" s="71">
        <v>9875</v>
      </c>
      <c r="F52" s="72"/>
      <c r="G52" s="73">
        <v>92.315200000000004</v>
      </c>
      <c r="H52" s="74"/>
      <c r="I52" s="75">
        <v>911612.36</v>
      </c>
      <c r="J52" s="74"/>
      <c r="K52" s="76">
        <v>102.6811</v>
      </c>
      <c r="L52" s="74"/>
      <c r="M52" s="77">
        <v>1013975.62</v>
      </c>
      <c r="N52" s="72"/>
      <c r="O52" s="76">
        <v>0.15110000000000001</v>
      </c>
      <c r="P52" s="72"/>
      <c r="Q52" s="76">
        <v>1.6939</v>
      </c>
      <c r="R52" s="78"/>
    </row>
    <row r="53" spans="1:18" ht="19.5" customHeight="1" x14ac:dyDescent="0.2">
      <c r="A53" s="68" t="s">
        <v>387</v>
      </c>
      <c r="B53" s="66" t="s">
        <v>382</v>
      </c>
      <c r="C53" s="69" t="s">
        <v>386</v>
      </c>
      <c r="D53" s="70"/>
      <c r="E53" s="71">
        <v>2569</v>
      </c>
      <c r="F53" s="72"/>
      <c r="G53" s="73">
        <v>0</v>
      </c>
      <c r="H53" s="74"/>
      <c r="I53" s="75">
        <v>0</v>
      </c>
      <c r="J53" s="74"/>
      <c r="K53" s="76">
        <v>0</v>
      </c>
      <c r="L53" s="74"/>
      <c r="M53" s="77">
        <v>0</v>
      </c>
      <c r="N53" s="72"/>
      <c r="O53" s="76">
        <v>0.57089999999999996</v>
      </c>
      <c r="P53" s="72"/>
      <c r="Q53" s="76">
        <v>0</v>
      </c>
      <c r="R53" s="78"/>
    </row>
    <row r="54" spans="1:18" ht="19.5" customHeight="1" x14ac:dyDescent="0.2">
      <c r="A54" s="68" t="s">
        <v>385</v>
      </c>
      <c r="B54" s="66" t="s">
        <v>382</v>
      </c>
      <c r="C54" s="69" t="s">
        <v>384</v>
      </c>
      <c r="D54" s="70"/>
      <c r="E54" s="71">
        <v>9610</v>
      </c>
      <c r="F54" s="72"/>
      <c r="G54" s="73">
        <v>29.7286</v>
      </c>
      <c r="H54" s="74"/>
      <c r="I54" s="75">
        <v>285692</v>
      </c>
      <c r="J54" s="74"/>
      <c r="K54" s="76">
        <v>13.8316</v>
      </c>
      <c r="L54" s="74"/>
      <c r="M54" s="77">
        <v>132921.96</v>
      </c>
      <c r="N54" s="72"/>
      <c r="O54" s="76">
        <v>8.9999999999999998E-4</v>
      </c>
      <c r="P54" s="72"/>
      <c r="Q54" s="76">
        <v>0.22209999999999999</v>
      </c>
      <c r="R54" s="78"/>
    </row>
    <row r="55" spans="1:18" ht="19.5" customHeight="1" x14ac:dyDescent="0.2">
      <c r="A55" s="68" t="s">
        <v>383</v>
      </c>
      <c r="B55" s="66" t="s">
        <v>382</v>
      </c>
      <c r="C55" s="69" t="s">
        <v>381</v>
      </c>
      <c r="D55" s="70"/>
      <c r="E55" s="71">
        <v>1257</v>
      </c>
      <c r="F55" s="72"/>
      <c r="G55" s="73">
        <v>227.6977</v>
      </c>
      <c r="H55" s="74"/>
      <c r="I55" s="75">
        <v>286216.03999999998</v>
      </c>
      <c r="J55" s="74"/>
      <c r="K55" s="76">
        <v>245.73050000000001</v>
      </c>
      <c r="L55" s="74"/>
      <c r="M55" s="77">
        <v>308883.21000000002</v>
      </c>
      <c r="N55" s="72"/>
      <c r="O55" s="76">
        <v>5.9999999999999995E-4</v>
      </c>
      <c r="P55" s="72"/>
      <c r="Q55" s="76">
        <v>0.51600000000000001</v>
      </c>
      <c r="R55" s="78"/>
    </row>
    <row r="56" spans="1:18" ht="19.5" customHeight="1" x14ac:dyDescent="0.2">
      <c r="A56" s="68" t="s">
        <v>888</v>
      </c>
      <c r="B56" s="66" t="s">
        <v>382</v>
      </c>
      <c r="C56" s="69" t="s">
        <v>889</v>
      </c>
      <c r="D56" s="70"/>
      <c r="E56" s="71">
        <v>10500</v>
      </c>
      <c r="F56" s="72"/>
      <c r="G56" s="73">
        <v>51.819699999999997</v>
      </c>
      <c r="H56" s="74"/>
      <c r="I56" s="75">
        <v>544106.98</v>
      </c>
      <c r="J56" s="74"/>
      <c r="K56" s="76">
        <v>53.6479</v>
      </c>
      <c r="L56" s="74"/>
      <c r="M56" s="77">
        <v>563302.73</v>
      </c>
      <c r="N56" s="72"/>
      <c r="O56" s="76">
        <v>8.9999999999999998E-4</v>
      </c>
      <c r="P56" s="72"/>
      <c r="Q56" s="76">
        <v>0.94099999999999995</v>
      </c>
      <c r="R56" s="78"/>
    </row>
    <row r="57" spans="1:18" ht="19.5" customHeight="1" x14ac:dyDescent="0.2">
      <c r="A57" s="68" t="s">
        <v>380</v>
      </c>
      <c r="B57" s="66"/>
      <c r="C57" s="69"/>
      <c r="D57" s="70" t="s">
        <v>379</v>
      </c>
      <c r="E57" s="71"/>
      <c r="F57" s="72" t="s">
        <v>378</v>
      </c>
      <c r="G57" s="73"/>
      <c r="H57" s="74" t="s">
        <v>377</v>
      </c>
      <c r="I57" s="75"/>
      <c r="J57" s="74" t="s">
        <v>376</v>
      </c>
      <c r="K57" s="76"/>
      <c r="L57" s="74" t="s">
        <v>375</v>
      </c>
      <c r="M57" s="77"/>
      <c r="N57" s="72" t="s">
        <v>374</v>
      </c>
      <c r="O57" s="76"/>
      <c r="P57" s="72" t="s">
        <v>373</v>
      </c>
      <c r="Q57" s="76"/>
      <c r="R57" s="78"/>
    </row>
    <row r="58" spans="1:18" ht="19.5" customHeight="1" x14ac:dyDescent="0.2">
      <c r="A58" s="68" t="s">
        <v>372</v>
      </c>
      <c r="B58" s="66"/>
      <c r="C58" s="69"/>
      <c r="D58" s="70" t="s">
        <v>371</v>
      </c>
      <c r="E58" s="71"/>
      <c r="F58" s="72" t="s">
        <v>35</v>
      </c>
      <c r="G58" s="73"/>
      <c r="H58" s="74" t="s">
        <v>370</v>
      </c>
      <c r="I58" s="75"/>
      <c r="J58" s="74" t="s">
        <v>369</v>
      </c>
      <c r="K58" s="76"/>
      <c r="L58" s="74" t="s">
        <v>368</v>
      </c>
      <c r="M58" s="77"/>
      <c r="N58" s="72" t="s">
        <v>367</v>
      </c>
      <c r="O58" s="76"/>
      <c r="P58" s="72" t="s">
        <v>366</v>
      </c>
      <c r="Q58" s="76"/>
      <c r="R58" s="78"/>
    </row>
    <row r="59" spans="1:18" ht="19.5" customHeight="1" x14ac:dyDescent="0.2">
      <c r="A59" s="68" t="s">
        <v>365</v>
      </c>
      <c r="B59" s="66"/>
      <c r="C59" s="69"/>
      <c r="D59" s="70" t="s">
        <v>364</v>
      </c>
      <c r="E59" s="71"/>
      <c r="F59" s="72" t="s">
        <v>36</v>
      </c>
      <c r="G59" s="73"/>
      <c r="H59" s="74" t="s">
        <v>363</v>
      </c>
      <c r="I59" s="75">
        <v>15644173.449999999</v>
      </c>
      <c r="J59" s="74" t="s">
        <v>362</v>
      </c>
      <c r="K59" s="76"/>
      <c r="L59" s="74" t="s">
        <v>361</v>
      </c>
      <c r="M59" s="77">
        <v>16463002.27</v>
      </c>
      <c r="N59" s="72" t="s">
        <v>360</v>
      </c>
      <c r="O59" s="76"/>
      <c r="P59" s="72" t="s">
        <v>359</v>
      </c>
      <c r="Q59" s="76">
        <v>27.502400000000002</v>
      </c>
      <c r="R59" s="78"/>
    </row>
    <row r="60" spans="1:18" ht="19.5" customHeight="1" x14ac:dyDescent="0.2">
      <c r="A60" s="68" t="s">
        <v>358</v>
      </c>
      <c r="B60" s="66"/>
      <c r="C60" s="69"/>
      <c r="D60" s="70" t="s">
        <v>357</v>
      </c>
      <c r="E60" s="71"/>
      <c r="F60" s="72" t="s">
        <v>356</v>
      </c>
      <c r="G60" s="73"/>
      <c r="H60" s="74" t="s">
        <v>355</v>
      </c>
      <c r="I60" s="75">
        <v>47999456.420000002</v>
      </c>
      <c r="J60" s="74" t="s">
        <v>354</v>
      </c>
      <c r="K60" s="76"/>
      <c r="L60" s="74" t="s">
        <v>353</v>
      </c>
      <c r="M60" s="77">
        <v>48909409.460000001</v>
      </c>
      <c r="N60" s="72" t="s">
        <v>352</v>
      </c>
      <c r="O60" s="76"/>
      <c r="P60" s="72" t="s">
        <v>351</v>
      </c>
      <c r="Q60" s="76">
        <v>81.706100000000006</v>
      </c>
      <c r="R60" s="78"/>
    </row>
    <row r="61" spans="1:18" ht="17.25" customHeight="1" x14ac:dyDescent="0.2">
      <c r="A61" s="79" t="s">
        <v>350</v>
      </c>
      <c r="B61" s="79"/>
      <c r="C61" s="79"/>
      <c r="D61" s="80"/>
      <c r="E61" s="81"/>
      <c r="F61" s="82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4"/>
      <c r="R61" s="85"/>
    </row>
    <row r="62" spans="1:18" ht="10.5" customHeight="1" x14ac:dyDescent="0.2">
      <c r="A62" s="79" t="s">
        <v>349</v>
      </c>
      <c r="B62" s="79"/>
      <c r="C62" s="79"/>
      <c r="D62" s="80"/>
      <c r="E62" s="81"/>
      <c r="F62" s="82"/>
      <c r="G62" s="83"/>
      <c r="H62" s="82"/>
      <c r="I62" s="86"/>
      <c r="J62" s="82"/>
      <c r="K62" s="83"/>
      <c r="L62" s="87"/>
      <c r="M62" s="86"/>
      <c r="N62" s="82"/>
      <c r="O62" s="84"/>
      <c r="P62" s="82"/>
      <c r="Q62" s="84"/>
      <c r="R62" s="85"/>
    </row>
    <row r="63" spans="1:18" ht="15.75" customHeight="1" x14ac:dyDescent="0.2">
      <c r="A63" s="79" t="s">
        <v>348</v>
      </c>
      <c r="B63" s="79"/>
      <c r="C63" s="79"/>
      <c r="D63" s="80"/>
      <c r="E63" s="81"/>
      <c r="F63" s="82"/>
      <c r="G63" s="83"/>
      <c r="H63" s="82"/>
      <c r="I63" s="86"/>
      <c r="J63" s="82"/>
      <c r="K63" s="83"/>
      <c r="L63" s="87"/>
      <c r="M63" s="86"/>
      <c r="N63" s="82"/>
      <c r="O63" s="84"/>
      <c r="P63" s="82"/>
      <c r="Q63" s="84"/>
      <c r="R63" s="85"/>
    </row>
    <row r="64" spans="1:18" ht="21.75" customHeight="1" x14ac:dyDescent="0.2">
      <c r="A64" s="79"/>
      <c r="B64" s="79"/>
      <c r="C64" s="79"/>
      <c r="D64" s="80"/>
      <c r="E64" s="81"/>
      <c r="F64" s="82"/>
      <c r="G64" s="83"/>
      <c r="H64" s="82"/>
      <c r="I64" s="86"/>
      <c r="J64" s="82"/>
      <c r="K64" s="83"/>
      <c r="L64" s="87"/>
      <c r="M64" s="86"/>
      <c r="N64" s="82"/>
      <c r="O64" s="84"/>
      <c r="P64" s="82"/>
      <c r="Q64" s="84"/>
      <c r="R64" s="85"/>
    </row>
    <row r="65" spans="1:19" x14ac:dyDescent="0.2">
      <c r="F65" s="53"/>
      <c r="H65" s="52"/>
      <c r="J65" s="52"/>
      <c r="N65" s="53"/>
      <c r="P65" s="53"/>
      <c r="R65" s="88" t="e">
        <f>#REF!-85736322.07</f>
        <v>#REF!</v>
      </c>
      <c r="S65" s="88" t="e">
        <f>#REF!-85736322.07</f>
        <v>#REF!</v>
      </c>
    </row>
    <row r="66" spans="1:19" ht="26.25" customHeight="1" x14ac:dyDescent="0.2">
      <c r="A66" s="89" t="s">
        <v>83</v>
      </c>
      <c r="E66" s="90" t="s">
        <v>85</v>
      </c>
      <c r="H66" s="52"/>
      <c r="I66" s="53" t="s">
        <v>84</v>
      </c>
      <c r="J66" s="53"/>
      <c r="L66" s="53"/>
      <c r="M66" s="189" t="s">
        <v>86</v>
      </c>
      <c r="N66" s="189"/>
      <c r="O66" s="189"/>
      <c r="P66" s="54"/>
    </row>
    <row r="67" spans="1:19" ht="24.75" customHeight="1" x14ac:dyDescent="0.2">
      <c r="A67" s="89" t="s">
        <v>932</v>
      </c>
      <c r="E67" s="91" t="s">
        <v>883</v>
      </c>
      <c r="I67" s="47"/>
      <c r="M67" s="190" t="s">
        <v>340</v>
      </c>
      <c r="N67" s="190"/>
      <c r="O67" s="190"/>
      <c r="P67" s="92"/>
    </row>
    <row r="68" spans="1:19" ht="30.75" customHeight="1" x14ac:dyDescent="0.2">
      <c r="M68" s="92"/>
      <c r="N68" s="92"/>
      <c r="O68" s="93"/>
      <c r="P68" s="92"/>
    </row>
    <row r="70" spans="1:19" x14ac:dyDescent="0.2">
      <c r="B70" s="94"/>
    </row>
    <row r="71" spans="1:19" x14ac:dyDescent="0.2">
      <c r="C71" s="95"/>
      <c r="D71" s="96"/>
      <c r="E71" s="81"/>
      <c r="F71" s="97"/>
      <c r="G71" s="98"/>
      <c r="H71" s="97"/>
      <c r="J71" s="97"/>
      <c r="K71" s="98"/>
      <c r="L71" s="97"/>
    </row>
    <row r="72" spans="1:19" x14ac:dyDescent="0.2">
      <c r="C72" s="95"/>
      <c r="D72" s="96"/>
      <c r="E72" s="81"/>
      <c r="F72" s="97"/>
      <c r="G72" s="98"/>
      <c r="H72" s="97"/>
      <c r="J72" s="97"/>
      <c r="K72" s="98"/>
      <c r="L72" s="97"/>
    </row>
    <row r="73" spans="1:19" x14ac:dyDescent="0.2">
      <c r="B73" s="191"/>
      <c r="C73" s="191"/>
      <c r="D73" s="191"/>
      <c r="E73" s="191"/>
      <c r="F73" s="97"/>
      <c r="G73" s="98"/>
      <c r="H73" s="97"/>
      <c r="I73" s="97"/>
      <c r="J73" s="97"/>
      <c r="K73" s="98"/>
      <c r="L73" s="97"/>
      <c r="M73" s="97"/>
    </row>
    <row r="74" spans="1:19" x14ac:dyDescent="0.2">
      <c r="B74" s="191"/>
      <c r="C74" s="191"/>
      <c r="D74" s="191"/>
      <c r="E74" s="191"/>
      <c r="F74" s="97"/>
      <c r="G74" s="98"/>
      <c r="H74" s="97"/>
      <c r="I74" s="97"/>
      <c r="J74" s="97"/>
      <c r="K74" s="98"/>
      <c r="L74" s="97"/>
      <c r="M74" s="97"/>
    </row>
    <row r="75" spans="1:19" x14ac:dyDescent="0.2">
      <c r="B75" s="191"/>
      <c r="C75" s="191"/>
      <c r="D75" s="191"/>
      <c r="E75" s="191"/>
      <c r="K75" s="98"/>
      <c r="L75" s="97"/>
      <c r="M75" s="97"/>
    </row>
    <row r="76" spans="1:19" x14ac:dyDescent="0.2">
      <c r="K76" s="98"/>
      <c r="L76" s="97"/>
      <c r="M76" s="97"/>
    </row>
  </sheetData>
  <mergeCells count="21"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  <mergeCell ref="M66:O66"/>
    <mergeCell ref="M67:O67"/>
    <mergeCell ref="B73:E75"/>
    <mergeCell ref="K12:K13"/>
    <mergeCell ref="L12:L14"/>
    <mergeCell ref="M12:M13"/>
    <mergeCell ref="N12:N14"/>
    <mergeCell ref="O12:O13"/>
  </mergeCells>
  <printOptions horizontalCentered="1"/>
  <pageMargins left="0.39370078740157483" right="0.39370078740157483" top="0.39370078740157483" bottom="0.19685039370078741" header="0.51181102362204722" footer="0.51181102362204722"/>
  <pageSetup scale="62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5"/>
  <sheetViews>
    <sheetView view="pageBreakPreview" topLeftCell="A28" zoomScaleNormal="100" zoomScaleSheetLayoutView="100" workbookViewId="0">
      <selection activeCell="K24" sqref="K24"/>
    </sheetView>
  </sheetViews>
  <sheetFormatPr defaultColWidth="8" defaultRowHeight="12.75" customHeight="1" x14ac:dyDescent="0.2"/>
  <cols>
    <col min="1" max="1" width="18.85546875" style="47" customWidth="1"/>
    <col min="2" max="2" width="13.28515625" style="47" customWidth="1"/>
    <col min="3" max="3" width="10.140625" style="47" customWidth="1"/>
    <col min="4" max="4" width="5.140625" style="47" customWidth="1"/>
    <col min="5" max="5" width="14.7109375" style="47" customWidth="1"/>
    <col min="6" max="6" width="4.85546875" style="47" customWidth="1"/>
    <col min="7" max="7" width="15.7109375" style="47" customWidth="1"/>
    <col min="8" max="8" width="5" style="47" customWidth="1"/>
    <col min="9" max="9" width="16.140625" style="47" customWidth="1"/>
    <col min="10" max="10" width="4.85546875" style="47" customWidth="1"/>
    <col min="11" max="11" width="12.140625" style="47" customWidth="1"/>
    <col min="12" max="12" width="4.140625" style="47" customWidth="1"/>
    <col min="13" max="13" width="13.140625" style="47" customWidth="1"/>
    <col min="14" max="14" width="11.140625" style="47" customWidth="1"/>
    <col min="15" max="15" width="14.85546875" style="47" hidden="1" customWidth="1"/>
    <col min="16" max="256" width="9.140625" style="47" customWidth="1"/>
    <col min="257" max="16384" width="8" style="99"/>
  </cols>
  <sheetData>
    <row r="1" spans="1:13" x14ac:dyDescent="0.2">
      <c r="A1" s="153" t="s">
        <v>934</v>
      </c>
    </row>
    <row r="2" spans="1:13" x14ac:dyDescent="0.2">
      <c r="A2" s="47" t="str">
        <f>'[1]1'!A2</f>
        <v xml:space="preserve">Registarski broj investicionog fonda: </v>
      </c>
    </row>
    <row r="3" spans="1:13" x14ac:dyDescent="0.2">
      <c r="A3" s="47" t="str">
        <f>'[1]1'!A3</f>
        <v>Naziv društva za upravljanje investicionim fondom: Društvo za upravljanje investicionim fondovima Kristal invest A.D. Banja Luka</v>
      </c>
    </row>
    <row r="4" spans="1:13" x14ac:dyDescent="0.2">
      <c r="A4" s="47" t="str">
        <f>'[1]1'!A4</f>
        <v>Matični broj društva za upravljanje investicionim fondom: 01935615</v>
      </c>
    </row>
    <row r="5" spans="1:13" x14ac:dyDescent="0.2">
      <c r="A5" s="47" t="str">
        <f>'[1]1'!A5</f>
        <v>JIB društva za upravljanje investicionim fondom: 4400819920004</v>
      </c>
    </row>
    <row r="6" spans="1:13" x14ac:dyDescent="0.2">
      <c r="A6" s="47" t="str">
        <f>'[1]1'!A6</f>
        <v>JIB zatvorenog investicionog fonda: JP-M-6</v>
      </c>
    </row>
    <row r="7" spans="1:13" x14ac:dyDescent="0.2">
      <c r="A7" s="191" t="s">
        <v>596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</row>
    <row r="8" spans="1:13" x14ac:dyDescent="0.2">
      <c r="A8" s="191" t="s">
        <v>890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</row>
    <row r="9" spans="1:13" x14ac:dyDescent="0.2">
      <c r="A9" s="64" t="s">
        <v>595</v>
      </c>
    </row>
    <row r="10" spans="1:13" ht="17.25" customHeight="1" x14ac:dyDescent="0.2">
      <c r="A10" s="202" t="s">
        <v>513</v>
      </c>
      <c r="B10" s="203"/>
      <c r="C10" s="204"/>
      <c r="D10" s="199" t="s">
        <v>347</v>
      </c>
      <c r="E10" s="199" t="s">
        <v>594</v>
      </c>
      <c r="F10" s="199" t="s">
        <v>347</v>
      </c>
      <c r="G10" s="199" t="s">
        <v>593</v>
      </c>
      <c r="H10" s="199" t="s">
        <v>592</v>
      </c>
      <c r="I10" s="199" t="s">
        <v>508</v>
      </c>
      <c r="J10" s="199" t="s">
        <v>347</v>
      </c>
      <c r="K10" s="199" t="s">
        <v>591</v>
      </c>
      <c r="L10" s="199" t="s">
        <v>347</v>
      </c>
      <c r="M10" s="199" t="s">
        <v>506</v>
      </c>
    </row>
    <row r="11" spans="1:13" ht="82.5" customHeight="1" x14ac:dyDescent="0.2">
      <c r="A11" s="66" t="s">
        <v>505</v>
      </c>
      <c r="B11" s="66" t="s">
        <v>504</v>
      </c>
      <c r="C11" s="66" t="s">
        <v>503</v>
      </c>
      <c r="D11" s="200"/>
      <c r="E11" s="201"/>
      <c r="F11" s="200"/>
      <c r="G11" s="201"/>
      <c r="H11" s="200"/>
      <c r="I11" s="201"/>
      <c r="J11" s="200"/>
      <c r="K11" s="201"/>
      <c r="L11" s="200"/>
      <c r="M11" s="201"/>
    </row>
    <row r="12" spans="1:13" ht="12" customHeight="1" x14ac:dyDescent="0.2">
      <c r="A12" s="207">
        <v>1</v>
      </c>
      <c r="B12" s="208"/>
      <c r="C12" s="209"/>
      <c r="D12" s="201"/>
      <c r="E12" s="66">
        <v>2</v>
      </c>
      <c r="F12" s="201"/>
      <c r="G12" s="66">
        <v>3</v>
      </c>
      <c r="H12" s="201"/>
      <c r="I12" s="66">
        <v>4</v>
      </c>
      <c r="J12" s="201"/>
      <c r="K12" s="66">
        <v>5</v>
      </c>
      <c r="L12" s="201"/>
      <c r="M12" s="66">
        <v>6</v>
      </c>
    </row>
    <row r="13" spans="1:13" ht="25.5" x14ac:dyDescent="0.2">
      <c r="A13" s="68" t="s">
        <v>590</v>
      </c>
      <c r="B13" s="66"/>
      <c r="C13" s="66"/>
      <c r="D13" s="70" t="s">
        <v>589</v>
      </c>
      <c r="E13" s="100"/>
      <c r="F13" s="70" t="s">
        <v>588</v>
      </c>
      <c r="G13" s="100"/>
      <c r="H13" s="70" t="s">
        <v>587</v>
      </c>
      <c r="I13" s="100"/>
      <c r="J13" s="70" t="s">
        <v>586</v>
      </c>
      <c r="K13" s="76"/>
      <c r="L13" s="101" t="s">
        <v>585</v>
      </c>
      <c r="M13" s="76"/>
    </row>
    <row r="14" spans="1:13" x14ac:dyDescent="0.2">
      <c r="A14" s="68" t="s">
        <v>584</v>
      </c>
      <c r="B14" s="66"/>
      <c r="C14" s="66"/>
      <c r="D14" s="70" t="s">
        <v>583</v>
      </c>
      <c r="E14" s="100">
        <v>3801062.7</v>
      </c>
      <c r="F14" s="70" t="s">
        <v>582</v>
      </c>
      <c r="G14" s="100">
        <v>3605217.35</v>
      </c>
      <c r="H14" s="70" t="s">
        <v>581</v>
      </c>
      <c r="I14" s="100">
        <v>3724255.1990999999</v>
      </c>
      <c r="J14" s="70" t="s">
        <v>580</v>
      </c>
      <c r="K14" s="76"/>
      <c r="L14" s="101" t="s">
        <v>579</v>
      </c>
      <c r="M14" s="76">
        <v>6.2215999999999996</v>
      </c>
    </row>
    <row r="15" spans="1:13" x14ac:dyDescent="0.2">
      <c r="A15" s="68" t="s">
        <v>571</v>
      </c>
      <c r="B15" s="66" t="s">
        <v>570</v>
      </c>
      <c r="C15" s="66" t="s">
        <v>578</v>
      </c>
      <c r="D15" s="70"/>
      <c r="E15" s="100">
        <v>348175</v>
      </c>
      <c r="F15" s="70"/>
      <c r="G15" s="100">
        <v>352564.93</v>
      </c>
      <c r="H15" s="70"/>
      <c r="I15" s="100">
        <v>348871</v>
      </c>
      <c r="J15" s="70"/>
      <c r="K15" s="76">
        <v>3.8426</v>
      </c>
      <c r="L15" s="101"/>
      <c r="M15" s="76">
        <v>0.58279999999999998</v>
      </c>
    </row>
    <row r="16" spans="1:13" x14ac:dyDescent="0.2">
      <c r="A16" s="68" t="s">
        <v>571</v>
      </c>
      <c r="B16" s="66" t="s">
        <v>570</v>
      </c>
      <c r="C16" s="66" t="s">
        <v>577</v>
      </c>
      <c r="D16" s="70"/>
      <c r="E16" s="100">
        <v>566577.9</v>
      </c>
      <c r="F16" s="70"/>
      <c r="G16" s="100">
        <v>571748.56999999995</v>
      </c>
      <c r="H16" s="70"/>
      <c r="I16" s="100">
        <v>573376.82999999996</v>
      </c>
      <c r="J16" s="70"/>
      <c r="K16" s="76">
        <v>7.8651999999999997</v>
      </c>
      <c r="L16" s="101"/>
      <c r="M16" s="76">
        <v>0.95789999999999997</v>
      </c>
    </row>
    <row r="17" spans="1:13" x14ac:dyDescent="0.2">
      <c r="A17" s="68" t="s">
        <v>571</v>
      </c>
      <c r="B17" s="66" t="s">
        <v>570</v>
      </c>
      <c r="C17" s="66" t="s">
        <v>856</v>
      </c>
      <c r="D17" s="70"/>
      <c r="E17" s="100">
        <v>510201</v>
      </c>
      <c r="F17" s="70"/>
      <c r="G17" s="100">
        <v>496234.5</v>
      </c>
      <c r="H17" s="70"/>
      <c r="I17" s="100">
        <v>484690.95</v>
      </c>
      <c r="J17" s="70"/>
      <c r="K17" s="76">
        <v>10.3109</v>
      </c>
      <c r="L17" s="101"/>
      <c r="M17" s="76">
        <v>0.80969999999999998</v>
      </c>
    </row>
    <row r="18" spans="1:13" x14ac:dyDescent="0.2">
      <c r="A18" s="68" t="s">
        <v>571</v>
      </c>
      <c r="B18" s="66" t="s">
        <v>570</v>
      </c>
      <c r="C18" s="66" t="s">
        <v>576</v>
      </c>
      <c r="D18" s="70"/>
      <c r="E18" s="100">
        <v>144037.20000000001</v>
      </c>
      <c r="F18" s="70"/>
      <c r="G18" s="100">
        <v>126773.31</v>
      </c>
      <c r="H18" s="70"/>
      <c r="I18" s="100">
        <v>143603.07</v>
      </c>
      <c r="J18" s="70"/>
      <c r="K18" s="76">
        <v>3.5333999999999999</v>
      </c>
      <c r="L18" s="101"/>
      <c r="M18" s="76">
        <v>0.2399</v>
      </c>
    </row>
    <row r="19" spans="1:13" x14ac:dyDescent="0.2">
      <c r="A19" s="68" t="s">
        <v>571</v>
      </c>
      <c r="B19" s="66" t="s">
        <v>570</v>
      </c>
      <c r="C19" s="66" t="s">
        <v>575</v>
      </c>
      <c r="D19" s="70"/>
      <c r="E19" s="100">
        <v>1000</v>
      </c>
      <c r="F19" s="70"/>
      <c r="G19" s="100">
        <v>855</v>
      </c>
      <c r="H19" s="70"/>
      <c r="I19" s="100">
        <v>994</v>
      </c>
      <c r="J19" s="70"/>
      <c r="K19" s="76">
        <v>1.3899999999999999E-2</v>
      </c>
      <c r="L19" s="101"/>
      <c r="M19" s="76">
        <v>1.6999999999999999E-3</v>
      </c>
    </row>
    <row r="20" spans="1:13" x14ac:dyDescent="0.2">
      <c r="A20" s="68" t="s">
        <v>571</v>
      </c>
      <c r="B20" s="66" t="s">
        <v>570</v>
      </c>
      <c r="C20" s="66" t="s">
        <v>574</v>
      </c>
      <c r="D20" s="70"/>
      <c r="E20" s="100">
        <v>849664.8</v>
      </c>
      <c r="F20" s="70"/>
      <c r="G20" s="100">
        <v>724197.63</v>
      </c>
      <c r="H20" s="70"/>
      <c r="I20" s="100">
        <v>836919.83</v>
      </c>
      <c r="J20" s="70"/>
      <c r="K20" s="76">
        <v>5.1077000000000004</v>
      </c>
      <c r="L20" s="101"/>
      <c r="M20" s="76">
        <v>1.3980999999999999</v>
      </c>
    </row>
    <row r="21" spans="1:13" x14ac:dyDescent="0.2">
      <c r="A21" s="68" t="s">
        <v>571</v>
      </c>
      <c r="B21" s="66" t="s">
        <v>570</v>
      </c>
      <c r="C21" s="66" t="s">
        <v>573</v>
      </c>
      <c r="D21" s="70"/>
      <c r="E21" s="100">
        <v>503596.79999999999</v>
      </c>
      <c r="F21" s="70"/>
      <c r="G21" s="100">
        <v>491224.71</v>
      </c>
      <c r="H21" s="70"/>
      <c r="I21" s="100">
        <v>494532.06</v>
      </c>
      <c r="J21" s="70"/>
      <c r="K21" s="76"/>
      <c r="L21" s="101"/>
      <c r="M21" s="76">
        <v>0.82609999999999995</v>
      </c>
    </row>
    <row r="22" spans="1:13" x14ac:dyDescent="0.2">
      <c r="A22" s="68" t="s">
        <v>571</v>
      </c>
      <c r="B22" s="66" t="s">
        <v>570</v>
      </c>
      <c r="C22" s="66" t="s">
        <v>572</v>
      </c>
      <c r="D22" s="70"/>
      <c r="E22" s="100">
        <v>144000</v>
      </c>
      <c r="F22" s="70"/>
      <c r="G22" s="100">
        <v>139868.82</v>
      </c>
      <c r="H22" s="70"/>
      <c r="I22" s="100">
        <v>140112</v>
      </c>
      <c r="J22" s="70"/>
      <c r="K22" s="76">
        <v>0.68979999999999997</v>
      </c>
      <c r="L22" s="101"/>
      <c r="M22" s="76">
        <v>0.2341</v>
      </c>
    </row>
    <row r="23" spans="1:13" x14ac:dyDescent="0.2">
      <c r="A23" s="68" t="s">
        <v>571</v>
      </c>
      <c r="B23" s="66" t="s">
        <v>570</v>
      </c>
      <c r="C23" s="66" t="s">
        <v>569</v>
      </c>
      <c r="D23" s="70"/>
      <c r="E23" s="100">
        <v>733810</v>
      </c>
      <c r="F23" s="70"/>
      <c r="G23" s="100">
        <v>701749.87</v>
      </c>
      <c r="H23" s="70"/>
      <c r="I23" s="100">
        <v>701155.46</v>
      </c>
      <c r="J23" s="70"/>
      <c r="K23" s="76"/>
      <c r="L23" s="101"/>
      <c r="M23" s="76">
        <v>1.1713</v>
      </c>
    </row>
    <row r="24" spans="1:13" ht="76.5" x14ac:dyDescent="0.2">
      <c r="A24" s="68" t="s">
        <v>568</v>
      </c>
      <c r="B24" s="66"/>
      <c r="C24" s="66"/>
      <c r="D24" s="70" t="s">
        <v>567</v>
      </c>
      <c r="E24" s="100"/>
      <c r="F24" s="70" t="s">
        <v>566</v>
      </c>
      <c r="G24" s="100"/>
      <c r="H24" s="70" t="s">
        <v>565</v>
      </c>
      <c r="I24" s="100"/>
      <c r="J24" s="70" t="s">
        <v>564</v>
      </c>
      <c r="K24" s="76"/>
      <c r="L24" s="101" t="s">
        <v>563</v>
      </c>
      <c r="M24" s="76"/>
    </row>
    <row r="25" spans="1:13" ht="25.5" x14ac:dyDescent="0.2">
      <c r="A25" s="68" t="s">
        <v>562</v>
      </c>
      <c r="B25" s="66"/>
      <c r="C25" s="66"/>
      <c r="D25" s="70" t="s">
        <v>561</v>
      </c>
      <c r="E25" s="100"/>
      <c r="F25" s="70" t="s">
        <v>560</v>
      </c>
      <c r="G25" s="100"/>
      <c r="H25" s="70" t="s">
        <v>559</v>
      </c>
      <c r="I25" s="100"/>
      <c r="J25" s="70" t="s">
        <v>558</v>
      </c>
      <c r="K25" s="76"/>
      <c r="L25" s="101" t="s">
        <v>557</v>
      </c>
      <c r="M25" s="76"/>
    </row>
    <row r="26" spans="1:13" ht="38.25" x14ac:dyDescent="0.2">
      <c r="A26" s="68" t="s">
        <v>556</v>
      </c>
      <c r="B26" s="66"/>
      <c r="C26" s="66"/>
      <c r="D26" s="70" t="s">
        <v>555</v>
      </c>
      <c r="E26" s="100">
        <v>3801062.7</v>
      </c>
      <c r="F26" s="70" t="s">
        <v>554</v>
      </c>
      <c r="G26" s="100">
        <v>3605217.35</v>
      </c>
      <c r="H26" s="70" t="s">
        <v>553</v>
      </c>
      <c r="I26" s="100">
        <v>3724255.2</v>
      </c>
      <c r="J26" s="70" t="s">
        <v>552</v>
      </c>
      <c r="K26" s="76"/>
      <c r="L26" s="101" t="s">
        <v>551</v>
      </c>
      <c r="M26" s="76">
        <v>6.2215999999999996</v>
      </c>
    </row>
    <row r="27" spans="1:13" ht="25.5" x14ac:dyDescent="0.2">
      <c r="A27" s="68" t="s">
        <v>550</v>
      </c>
      <c r="B27" s="66"/>
      <c r="C27" s="66"/>
      <c r="D27" s="70" t="s">
        <v>549</v>
      </c>
      <c r="E27" s="100"/>
      <c r="F27" s="70" t="s">
        <v>548</v>
      </c>
      <c r="G27" s="100"/>
      <c r="H27" s="70" t="s">
        <v>547</v>
      </c>
      <c r="I27" s="100"/>
      <c r="J27" s="70" t="s">
        <v>546</v>
      </c>
      <c r="K27" s="76"/>
      <c r="L27" s="101" t="s">
        <v>545</v>
      </c>
      <c r="M27" s="76"/>
    </row>
    <row r="28" spans="1:13" ht="51" x14ac:dyDescent="0.2">
      <c r="A28" s="68" t="s">
        <v>544</v>
      </c>
      <c r="B28" s="66"/>
      <c r="C28" s="66"/>
      <c r="D28" s="70" t="s">
        <v>543</v>
      </c>
      <c r="E28" s="100"/>
      <c r="F28" s="70" t="s">
        <v>542</v>
      </c>
      <c r="G28" s="100"/>
      <c r="H28" s="70" t="s">
        <v>541</v>
      </c>
      <c r="I28" s="100"/>
      <c r="J28" s="70" t="s">
        <v>540</v>
      </c>
      <c r="K28" s="76"/>
      <c r="L28" s="101" t="s">
        <v>539</v>
      </c>
      <c r="M28" s="76"/>
    </row>
    <row r="29" spans="1:13" ht="25.5" x14ac:dyDescent="0.2">
      <c r="A29" s="68" t="s">
        <v>538</v>
      </c>
      <c r="B29" s="66"/>
      <c r="C29" s="66"/>
      <c r="D29" s="70" t="s">
        <v>537</v>
      </c>
      <c r="E29" s="100"/>
      <c r="F29" s="70" t="s">
        <v>536</v>
      </c>
      <c r="G29" s="100"/>
      <c r="H29" s="70" t="s">
        <v>535</v>
      </c>
      <c r="I29" s="100"/>
      <c r="J29" s="70" t="s">
        <v>534</v>
      </c>
      <c r="K29" s="76"/>
      <c r="L29" s="101" t="s">
        <v>533</v>
      </c>
      <c r="M29" s="76"/>
    </row>
    <row r="30" spans="1:13" ht="25.5" x14ac:dyDescent="0.2">
      <c r="A30" s="68" t="s">
        <v>532</v>
      </c>
      <c r="B30" s="66"/>
      <c r="C30" s="66"/>
      <c r="D30" s="70" t="s">
        <v>531</v>
      </c>
      <c r="E30" s="100"/>
      <c r="F30" s="70" t="s">
        <v>530</v>
      </c>
      <c r="G30" s="100"/>
      <c r="H30" s="70" t="s">
        <v>529</v>
      </c>
      <c r="I30" s="100"/>
      <c r="J30" s="70" t="s">
        <v>528</v>
      </c>
      <c r="K30" s="76"/>
      <c r="L30" s="101" t="s">
        <v>527</v>
      </c>
      <c r="M30" s="76"/>
    </row>
    <row r="31" spans="1:13" ht="38.25" x14ac:dyDescent="0.2">
      <c r="A31" s="68" t="s">
        <v>526</v>
      </c>
      <c r="B31" s="66"/>
      <c r="C31" s="66"/>
      <c r="D31" s="70" t="s">
        <v>525</v>
      </c>
      <c r="E31" s="100"/>
      <c r="F31" s="70" t="s">
        <v>524</v>
      </c>
      <c r="G31" s="100"/>
      <c r="H31" s="70" t="s">
        <v>523</v>
      </c>
      <c r="I31" s="100"/>
      <c r="J31" s="70" t="s">
        <v>32</v>
      </c>
      <c r="K31" s="76"/>
      <c r="L31" s="101" t="s">
        <v>522</v>
      </c>
      <c r="M31" s="76"/>
    </row>
    <row r="32" spans="1:13" ht="25.5" x14ac:dyDescent="0.2">
      <c r="A32" s="68" t="s">
        <v>521</v>
      </c>
      <c r="B32" s="66"/>
      <c r="C32" s="66"/>
      <c r="D32" s="70" t="s">
        <v>520</v>
      </c>
      <c r="E32" s="100">
        <v>3801062.7</v>
      </c>
      <c r="F32" s="70" t="s">
        <v>519</v>
      </c>
      <c r="G32" s="100">
        <v>3605217.35</v>
      </c>
      <c r="H32" s="70" t="s">
        <v>518</v>
      </c>
      <c r="I32" s="100">
        <v>3724255.2</v>
      </c>
      <c r="J32" s="70" t="s">
        <v>33</v>
      </c>
      <c r="K32" s="76"/>
      <c r="L32" s="101" t="s">
        <v>517</v>
      </c>
      <c r="M32" s="76">
        <v>6.2215999999999996</v>
      </c>
    </row>
    <row r="33" spans="1:13" ht="18.75" customHeight="1" x14ac:dyDescent="0.2">
      <c r="A33" s="48" t="s">
        <v>350</v>
      </c>
      <c r="B33" s="102"/>
      <c r="C33" s="102"/>
      <c r="D33" s="103"/>
      <c r="E33" s="104"/>
      <c r="F33" s="104"/>
      <c r="G33" s="104"/>
      <c r="H33" s="104"/>
      <c r="I33" s="104"/>
      <c r="J33" s="104"/>
      <c r="K33" s="104"/>
      <c r="L33" s="104"/>
      <c r="M33" s="104"/>
    </row>
    <row r="34" spans="1:13" x14ac:dyDescent="0.2">
      <c r="A34" s="48" t="s">
        <v>349</v>
      </c>
      <c r="B34" s="102"/>
      <c r="E34" s="104"/>
      <c r="F34" s="104"/>
      <c r="G34" s="104"/>
      <c r="H34" s="104"/>
      <c r="I34" s="104"/>
      <c r="J34" s="104"/>
      <c r="K34" s="104"/>
      <c r="L34" s="104"/>
      <c r="M34" s="104"/>
    </row>
    <row r="35" spans="1:13" ht="12" customHeight="1" x14ac:dyDescent="0.2">
      <c r="A35" s="48" t="s">
        <v>348</v>
      </c>
      <c r="B35" s="102"/>
      <c r="J35" s="92"/>
      <c r="K35" s="92"/>
      <c r="L35" s="92"/>
      <c r="M35" s="92"/>
    </row>
    <row r="36" spans="1:13" ht="12" customHeight="1" x14ac:dyDescent="0.2">
      <c r="A36" s="48" t="s">
        <v>516</v>
      </c>
      <c r="B36" s="102"/>
      <c r="J36" s="92"/>
      <c r="K36" s="92"/>
      <c r="L36" s="92"/>
      <c r="M36" s="92"/>
    </row>
    <row r="37" spans="1:13" x14ac:dyDescent="0.2">
      <c r="H37" s="90"/>
      <c r="J37" s="92"/>
    </row>
    <row r="38" spans="1:13" ht="30" customHeight="1" x14ac:dyDescent="0.2">
      <c r="A38" s="90" t="s">
        <v>83</v>
      </c>
      <c r="E38" s="90" t="s">
        <v>85</v>
      </c>
      <c r="H38" s="90" t="s">
        <v>84</v>
      </c>
      <c r="J38" s="92"/>
      <c r="K38" s="189" t="s">
        <v>86</v>
      </c>
      <c r="L38" s="189"/>
      <c r="M38" s="189"/>
    </row>
    <row r="39" spans="1:13" ht="27" customHeight="1" x14ac:dyDescent="0.2">
      <c r="A39" s="90" t="s">
        <v>932</v>
      </c>
      <c r="E39" s="91" t="s">
        <v>883</v>
      </c>
      <c r="J39" s="92"/>
      <c r="K39" s="190" t="s">
        <v>340</v>
      </c>
      <c r="L39" s="190"/>
      <c r="M39" s="190"/>
    </row>
    <row r="40" spans="1:13" x14ac:dyDescent="0.2">
      <c r="J40" s="92"/>
      <c r="K40" s="92"/>
      <c r="L40" s="92"/>
      <c r="M40" s="92"/>
    </row>
    <row r="43" spans="1:13" x14ac:dyDescent="0.2">
      <c r="B43" s="191"/>
      <c r="C43" s="191"/>
      <c r="D43" s="191"/>
      <c r="E43" s="191"/>
    </row>
    <row r="44" spans="1:13" x14ac:dyDescent="0.2">
      <c r="B44" s="191"/>
      <c r="C44" s="191"/>
      <c r="D44" s="191"/>
      <c r="E44" s="191"/>
    </row>
    <row r="45" spans="1:13" x14ac:dyDescent="0.2">
      <c r="B45" s="191"/>
      <c r="C45" s="191"/>
      <c r="D45" s="191"/>
      <c r="E45" s="191"/>
    </row>
  </sheetData>
  <mergeCells count="17"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  <mergeCell ref="B43:E45"/>
    <mergeCell ref="K10:K11"/>
    <mergeCell ref="L10:L12"/>
    <mergeCell ref="M10:M11"/>
    <mergeCell ref="A12:C12"/>
    <mergeCell ref="K38:M38"/>
    <mergeCell ref="K39:M39"/>
  </mergeCells>
  <printOptions horizontalCentered="1"/>
  <pageMargins left="0.39370078740157483" right="0.39370078740157483" top="0.39370078740157483" bottom="0.39370078740157483" header="0.51181102362204722" footer="0.51181102362204722"/>
  <pageSetup paperSize="9" fitToWidth="2" fitToHeight="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3"/>
  <sheetViews>
    <sheetView view="pageBreakPreview" topLeftCell="A16" zoomScaleNormal="100" zoomScaleSheetLayoutView="100" workbookViewId="0">
      <selection activeCell="N21" sqref="N21"/>
    </sheetView>
  </sheetViews>
  <sheetFormatPr defaultColWidth="8" defaultRowHeight="12.75" customHeight="1" x14ac:dyDescent="0.2"/>
  <cols>
    <col min="1" max="1" width="4.140625" style="47" customWidth="1"/>
    <col min="2" max="2" width="20.5703125" style="47" customWidth="1"/>
    <col min="3" max="3" width="10.85546875" style="47" customWidth="1"/>
    <col min="4" max="4" width="10" style="47" customWidth="1"/>
    <col min="5" max="5" width="6.7109375" style="47" customWidth="1"/>
    <col min="6" max="6" width="14.140625" style="47" customWidth="1"/>
    <col min="7" max="7" width="6" style="47" customWidth="1"/>
    <col min="8" max="8" width="15" style="47" customWidth="1"/>
    <col min="9" max="9" width="6.7109375" style="47" customWidth="1"/>
    <col min="10" max="10" width="15.7109375" style="47" customWidth="1"/>
    <col min="11" max="11" width="7.5703125" style="47" customWidth="1"/>
    <col min="12" max="12" width="13.140625" style="47" customWidth="1"/>
    <col min="13" max="13" width="6.85546875" style="47" customWidth="1"/>
    <col min="14" max="14" width="14.85546875" style="47" customWidth="1"/>
    <col min="15" max="15" width="10.140625" style="47" customWidth="1"/>
    <col min="16" max="16" width="11.42578125" style="47" hidden="1" customWidth="1"/>
    <col min="17" max="256" width="9.140625" style="47" customWidth="1"/>
    <col min="257" max="16384" width="8" style="99"/>
  </cols>
  <sheetData>
    <row r="1" spans="1:14" x14ac:dyDescent="0.2">
      <c r="A1" s="153" t="s">
        <v>934</v>
      </c>
    </row>
    <row r="2" spans="1:14" x14ac:dyDescent="0.2">
      <c r="A2" s="47" t="str">
        <f>'[1]1'!A2</f>
        <v xml:space="preserve">Registarski broj investicionog fonda: </v>
      </c>
    </row>
    <row r="3" spans="1:14" x14ac:dyDescent="0.2">
      <c r="A3" s="47" t="str">
        <f>'[1]1'!A3</f>
        <v>Naziv društva za upravljanje investicionim fondom: Društvo za upravljanje investicionim fondovima Kristal invest A.D. Banja Luka</v>
      </c>
    </row>
    <row r="4" spans="1:14" x14ac:dyDescent="0.2">
      <c r="A4" s="47" t="str">
        <f>'[1]1'!A4</f>
        <v>Matični broj društva za upravljanje investicionim fondom: 01935615</v>
      </c>
    </row>
    <row r="5" spans="1:14" x14ac:dyDescent="0.2">
      <c r="A5" s="47" t="str">
        <f>'[1]1'!A5</f>
        <v>JIB društva za upravljanje investicionim fondom: 4400819920004</v>
      </c>
    </row>
    <row r="6" spans="1:14" x14ac:dyDescent="0.2">
      <c r="A6" s="47" t="str">
        <f>'[1]1'!A6</f>
        <v>JIB zatvorenog investicionog fonda: JP-M-6</v>
      </c>
    </row>
    <row r="9" spans="1:14" x14ac:dyDescent="0.2">
      <c r="B9" s="191" t="s">
        <v>515</v>
      </c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</row>
    <row r="10" spans="1:14" x14ac:dyDescent="0.2">
      <c r="B10" s="191" t="s">
        <v>890</v>
      </c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191"/>
    </row>
    <row r="11" spans="1:14" x14ac:dyDescent="0.2"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</row>
    <row r="12" spans="1:14" x14ac:dyDescent="0.2">
      <c r="A12" s="47" t="s">
        <v>698</v>
      </c>
      <c r="B12" s="47" t="s">
        <v>697</v>
      </c>
    </row>
    <row r="13" spans="1:14" ht="15" customHeight="1" x14ac:dyDescent="0.2">
      <c r="A13" s="212" t="s">
        <v>696</v>
      </c>
      <c r="B13" s="214" t="s">
        <v>513</v>
      </c>
      <c r="C13" s="215"/>
      <c r="D13" s="216"/>
      <c r="E13" s="199" t="s">
        <v>347</v>
      </c>
      <c r="F13" s="199" t="s">
        <v>594</v>
      </c>
      <c r="G13" s="199" t="s">
        <v>347</v>
      </c>
      <c r="H13" s="199" t="s">
        <v>593</v>
      </c>
      <c r="I13" s="199" t="s">
        <v>347</v>
      </c>
      <c r="J13" s="199" t="s">
        <v>508</v>
      </c>
      <c r="K13" s="199" t="s">
        <v>347</v>
      </c>
      <c r="L13" s="199" t="s">
        <v>695</v>
      </c>
      <c r="M13" s="199" t="s">
        <v>347</v>
      </c>
      <c r="N13" s="199" t="s">
        <v>506</v>
      </c>
    </row>
    <row r="14" spans="1:14" ht="78.75" customHeight="1" x14ac:dyDescent="0.2">
      <c r="A14" s="213"/>
      <c r="B14" s="66" t="s">
        <v>505</v>
      </c>
      <c r="C14" s="69" t="s">
        <v>504</v>
      </c>
      <c r="D14" s="66" t="s">
        <v>503</v>
      </c>
      <c r="E14" s="200"/>
      <c r="F14" s="201"/>
      <c r="G14" s="200"/>
      <c r="H14" s="201"/>
      <c r="I14" s="200"/>
      <c r="J14" s="201"/>
      <c r="K14" s="200"/>
      <c r="L14" s="201"/>
      <c r="M14" s="200"/>
      <c r="N14" s="201"/>
    </row>
    <row r="15" spans="1:14" x14ac:dyDescent="0.2">
      <c r="B15" s="106">
        <v>1</v>
      </c>
      <c r="C15" s="207">
        <v>2</v>
      </c>
      <c r="D15" s="209"/>
      <c r="E15" s="201"/>
      <c r="F15" s="66">
        <v>3</v>
      </c>
      <c r="G15" s="201"/>
      <c r="H15" s="66">
        <v>4</v>
      </c>
      <c r="I15" s="201"/>
      <c r="J15" s="66">
        <v>5</v>
      </c>
      <c r="K15" s="201"/>
      <c r="L15" s="66">
        <v>6</v>
      </c>
      <c r="M15" s="201"/>
      <c r="N15" s="66">
        <v>7</v>
      </c>
    </row>
    <row r="16" spans="1:14" ht="38.25" x14ac:dyDescent="0.2">
      <c r="A16" s="66" t="s">
        <v>346</v>
      </c>
      <c r="B16" s="107" t="s">
        <v>694</v>
      </c>
      <c r="C16" s="108"/>
      <c r="D16" s="108"/>
      <c r="E16" s="70" t="s">
        <v>693</v>
      </c>
      <c r="F16" s="109"/>
      <c r="G16" s="70" t="s">
        <v>692</v>
      </c>
      <c r="H16" s="109"/>
      <c r="I16" s="70" t="s">
        <v>691</v>
      </c>
      <c r="J16" s="109"/>
      <c r="K16" s="66" t="s">
        <v>690</v>
      </c>
      <c r="L16" s="110"/>
      <c r="M16" s="70" t="s">
        <v>689</v>
      </c>
      <c r="N16" s="110"/>
    </row>
    <row r="17" spans="1:14" x14ac:dyDescent="0.2">
      <c r="A17" s="66" t="s">
        <v>343</v>
      </c>
      <c r="B17" s="107" t="s">
        <v>646</v>
      </c>
      <c r="C17" s="108"/>
      <c r="D17" s="108"/>
      <c r="E17" s="70" t="s">
        <v>688</v>
      </c>
      <c r="F17" s="109"/>
      <c r="G17" s="70" t="s">
        <v>687</v>
      </c>
      <c r="H17" s="109"/>
      <c r="I17" s="70" t="s">
        <v>686</v>
      </c>
      <c r="J17" s="109"/>
      <c r="K17" s="66" t="s">
        <v>685</v>
      </c>
      <c r="L17" s="110"/>
      <c r="M17" s="70" t="s">
        <v>684</v>
      </c>
      <c r="N17" s="110"/>
    </row>
    <row r="18" spans="1:14" x14ac:dyDescent="0.2">
      <c r="A18" s="66" t="s">
        <v>342</v>
      </c>
      <c r="B18" s="107" t="s">
        <v>640</v>
      </c>
      <c r="C18" s="108"/>
      <c r="D18" s="108"/>
      <c r="E18" s="70" t="s">
        <v>683</v>
      </c>
      <c r="F18" s="109"/>
      <c r="G18" s="70" t="s">
        <v>682</v>
      </c>
      <c r="H18" s="109"/>
      <c r="I18" s="70" t="s">
        <v>681</v>
      </c>
      <c r="J18" s="109"/>
      <c r="K18" s="66" t="s">
        <v>680</v>
      </c>
      <c r="L18" s="110"/>
      <c r="M18" s="70" t="s">
        <v>679</v>
      </c>
      <c r="N18" s="110"/>
    </row>
    <row r="19" spans="1:14" x14ac:dyDescent="0.2">
      <c r="A19" s="66" t="s">
        <v>341</v>
      </c>
      <c r="B19" s="107" t="s">
        <v>634</v>
      </c>
      <c r="C19" s="108"/>
      <c r="D19" s="108"/>
      <c r="E19" s="70" t="s">
        <v>678</v>
      </c>
      <c r="F19" s="109"/>
      <c r="G19" s="70" t="s">
        <v>677</v>
      </c>
      <c r="H19" s="109"/>
      <c r="I19" s="70" t="s">
        <v>676</v>
      </c>
      <c r="J19" s="109"/>
      <c r="K19" s="66" t="s">
        <v>675</v>
      </c>
      <c r="L19" s="110"/>
      <c r="M19" s="70" t="s">
        <v>674</v>
      </c>
      <c r="N19" s="110"/>
    </row>
    <row r="20" spans="1:14" x14ac:dyDescent="0.2">
      <c r="A20" s="66" t="s">
        <v>44</v>
      </c>
      <c r="B20" s="107" t="s">
        <v>628</v>
      </c>
      <c r="C20" s="108"/>
      <c r="D20" s="108"/>
      <c r="E20" s="70" t="s">
        <v>673</v>
      </c>
      <c r="F20" s="109"/>
      <c r="G20" s="70" t="s">
        <v>672</v>
      </c>
      <c r="H20" s="109"/>
      <c r="I20" s="70" t="s">
        <v>671</v>
      </c>
      <c r="J20" s="109"/>
      <c r="K20" s="66" t="s">
        <v>670</v>
      </c>
      <c r="L20" s="110"/>
      <c r="M20" s="70" t="s">
        <v>669</v>
      </c>
      <c r="N20" s="110"/>
    </row>
    <row r="21" spans="1:14" ht="25.5" x14ac:dyDescent="0.2">
      <c r="A21" s="66" t="s">
        <v>622</v>
      </c>
      <c r="B21" s="107" t="s">
        <v>621</v>
      </c>
      <c r="C21" s="108"/>
      <c r="D21" s="108"/>
      <c r="E21" s="70" t="s">
        <v>668</v>
      </c>
      <c r="F21" s="109"/>
      <c r="G21" s="70" t="s">
        <v>667</v>
      </c>
      <c r="H21" s="109"/>
      <c r="I21" s="70" t="s">
        <v>666</v>
      </c>
      <c r="J21" s="109"/>
      <c r="K21" s="66" t="s">
        <v>665</v>
      </c>
      <c r="L21" s="110"/>
      <c r="M21" s="70" t="s">
        <v>664</v>
      </c>
      <c r="N21" s="110"/>
    </row>
    <row r="22" spans="1:14" ht="25.5" x14ac:dyDescent="0.2">
      <c r="A22" s="66" t="s">
        <v>74</v>
      </c>
      <c r="B22" s="107" t="s">
        <v>615</v>
      </c>
      <c r="C22" s="108"/>
      <c r="D22" s="108"/>
      <c r="E22" s="70" t="s">
        <v>663</v>
      </c>
      <c r="F22" s="109"/>
      <c r="G22" s="70" t="s">
        <v>662</v>
      </c>
      <c r="H22" s="109"/>
      <c r="I22" s="70" t="s">
        <v>661</v>
      </c>
      <c r="J22" s="109"/>
      <c r="K22" s="66" t="s">
        <v>660</v>
      </c>
      <c r="L22" s="110"/>
      <c r="M22" s="70" t="s">
        <v>659</v>
      </c>
      <c r="N22" s="110"/>
    </row>
    <row r="23" spans="1:14" ht="51" x14ac:dyDescent="0.2">
      <c r="A23" s="66" t="s">
        <v>609</v>
      </c>
      <c r="B23" s="107" t="s">
        <v>658</v>
      </c>
      <c r="C23" s="108"/>
      <c r="D23" s="108"/>
      <c r="E23" s="70" t="s">
        <v>657</v>
      </c>
      <c r="F23" s="109"/>
      <c r="G23" s="70" t="s">
        <v>656</v>
      </c>
      <c r="H23" s="109"/>
      <c r="I23" s="70" t="s">
        <v>655</v>
      </c>
      <c r="J23" s="109"/>
      <c r="K23" s="66" t="s">
        <v>654</v>
      </c>
      <c r="L23" s="110"/>
      <c r="M23" s="70" t="s">
        <v>653</v>
      </c>
      <c r="N23" s="110"/>
    </row>
    <row r="24" spans="1:14" ht="38.25" x14ac:dyDescent="0.2">
      <c r="A24" s="66" t="s">
        <v>345</v>
      </c>
      <c r="B24" s="107" t="s">
        <v>652</v>
      </c>
      <c r="C24" s="108"/>
      <c r="D24" s="108"/>
      <c r="E24" s="70" t="s">
        <v>651</v>
      </c>
      <c r="F24" s="109"/>
      <c r="G24" s="70" t="s">
        <v>650</v>
      </c>
      <c r="H24" s="109"/>
      <c r="I24" s="70" t="s">
        <v>649</v>
      </c>
      <c r="J24" s="109"/>
      <c r="K24" s="66" t="s">
        <v>648</v>
      </c>
      <c r="L24" s="110"/>
      <c r="M24" s="70" t="s">
        <v>647</v>
      </c>
      <c r="N24" s="110"/>
    </row>
    <row r="25" spans="1:14" x14ac:dyDescent="0.2">
      <c r="A25" s="66" t="s">
        <v>343</v>
      </c>
      <c r="B25" s="107" t="s">
        <v>646</v>
      </c>
      <c r="C25" s="108"/>
      <c r="D25" s="108"/>
      <c r="E25" s="70" t="s">
        <v>645</v>
      </c>
      <c r="F25" s="109"/>
      <c r="G25" s="70" t="s">
        <v>644</v>
      </c>
      <c r="H25" s="109"/>
      <c r="I25" s="70" t="s">
        <v>643</v>
      </c>
      <c r="J25" s="109"/>
      <c r="K25" s="66" t="s">
        <v>642</v>
      </c>
      <c r="L25" s="110"/>
      <c r="M25" s="70" t="s">
        <v>641</v>
      </c>
      <c r="N25" s="110"/>
    </row>
    <row r="26" spans="1:14" x14ac:dyDescent="0.2">
      <c r="A26" s="66" t="s">
        <v>342</v>
      </c>
      <c r="B26" s="107" t="s">
        <v>640</v>
      </c>
      <c r="C26" s="108"/>
      <c r="D26" s="108"/>
      <c r="E26" s="70" t="s">
        <v>639</v>
      </c>
      <c r="F26" s="109"/>
      <c r="G26" s="70" t="s">
        <v>638</v>
      </c>
      <c r="H26" s="109"/>
      <c r="I26" s="70" t="s">
        <v>637</v>
      </c>
      <c r="J26" s="109"/>
      <c r="K26" s="66" t="s">
        <v>636</v>
      </c>
      <c r="L26" s="110"/>
      <c r="M26" s="70" t="s">
        <v>635</v>
      </c>
      <c r="N26" s="110"/>
    </row>
    <row r="27" spans="1:14" x14ac:dyDescent="0.2">
      <c r="A27" s="66" t="s">
        <v>341</v>
      </c>
      <c r="B27" s="107" t="s">
        <v>634</v>
      </c>
      <c r="C27" s="108"/>
      <c r="D27" s="108"/>
      <c r="E27" s="70" t="s">
        <v>633</v>
      </c>
      <c r="F27" s="109"/>
      <c r="G27" s="70" t="s">
        <v>632</v>
      </c>
      <c r="H27" s="109"/>
      <c r="I27" s="70" t="s">
        <v>631</v>
      </c>
      <c r="J27" s="109"/>
      <c r="K27" s="66" t="s">
        <v>630</v>
      </c>
      <c r="L27" s="110"/>
      <c r="M27" s="70" t="s">
        <v>629</v>
      </c>
      <c r="N27" s="110"/>
    </row>
    <row r="28" spans="1:14" x14ac:dyDescent="0.2">
      <c r="A28" s="66" t="s">
        <v>44</v>
      </c>
      <c r="B28" s="107" t="s">
        <v>628</v>
      </c>
      <c r="C28" s="108"/>
      <c r="D28" s="108"/>
      <c r="E28" s="70" t="s">
        <v>627</v>
      </c>
      <c r="F28" s="109"/>
      <c r="G28" s="70" t="s">
        <v>626</v>
      </c>
      <c r="H28" s="109"/>
      <c r="I28" s="70" t="s">
        <v>625</v>
      </c>
      <c r="J28" s="109"/>
      <c r="K28" s="66" t="s">
        <v>624</v>
      </c>
      <c r="L28" s="110"/>
      <c r="M28" s="70" t="s">
        <v>623</v>
      </c>
      <c r="N28" s="110"/>
    </row>
    <row r="29" spans="1:14" ht="25.5" x14ac:dyDescent="0.2">
      <c r="A29" s="66" t="s">
        <v>622</v>
      </c>
      <c r="B29" s="107" t="s">
        <v>621</v>
      </c>
      <c r="C29" s="108"/>
      <c r="D29" s="108"/>
      <c r="E29" s="70" t="s">
        <v>620</v>
      </c>
      <c r="F29" s="109"/>
      <c r="G29" s="70" t="s">
        <v>619</v>
      </c>
      <c r="H29" s="109"/>
      <c r="I29" s="70" t="s">
        <v>618</v>
      </c>
      <c r="J29" s="109"/>
      <c r="K29" s="66" t="s">
        <v>617</v>
      </c>
      <c r="L29" s="110"/>
      <c r="M29" s="70" t="s">
        <v>616</v>
      </c>
      <c r="N29" s="110"/>
    </row>
    <row r="30" spans="1:14" ht="25.5" x14ac:dyDescent="0.2">
      <c r="A30" s="66" t="s">
        <v>74</v>
      </c>
      <c r="B30" s="107" t="s">
        <v>615</v>
      </c>
      <c r="C30" s="108"/>
      <c r="D30" s="108"/>
      <c r="E30" s="70" t="s">
        <v>614</v>
      </c>
      <c r="F30" s="109"/>
      <c r="G30" s="70" t="s">
        <v>613</v>
      </c>
      <c r="H30" s="109">
        <v>113224.25</v>
      </c>
      <c r="I30" s="70" t="s">
        <v>612</v>
      </c>
      <c r="J30" s="109">
        <v>53210.13</v>
      </c>
      <c r="K30" s="66" t="s">
        <v>611</v>
      </c>
      <c r="L30" s="110"/>
      <c r="M30" s="70" t="s">
        <v>610</v>
      </c>
      <c r="N30" s="110">
        <v>8.8900000000000007E-2</v>
      </c>
    </row>
    <row r="31" spans="1:14" x14ac:dyDescent="0.2">
      <c r="A31" s="66"/>
      <c r="B31" s="107" t="s">
        <v>385</v>
      </c>
      <c r="C31" s="108" t="s">
        <v>382</v>
      </c>
      <c r="D31" s="108" t="s">
        <v>891</v>
      </c>
      <c r="E31" s="70"/>
      <c r="F31" s="109"/>
      <c r="G31" s="70"/>
      <c r="H31" s="109">
        <v>113224.25</v>
      </c>
      <c r="I31" s="70"/>
      <c r="J31" s="109">
        <v>53210.13</v>
      </c>
      <c r="K31" s="66"/>
      <c r="L31" s="110"/>
      <c r="M31" s="70"/>
      <c r="N31" s="110">
        <v>8.8900000000000007E-2</v>
      </c>
    </row>
    <row r="32" spans="1:14" ht="51" x14ac:dyDescent="0.2">
      <c r="A32" s="66" t="s">
        <v>609</v>
      </c>
      <c r="B32" s="107" t="s">
        <v>608</v>
      </c>
      <c r="C32" s="108"/>
      <c r="D32" s="108"/>
      <c r="E32" s="70" t="s">
        <v>607</v>
      </c>
      <c r="F32" s="109"/>
      <c r="G32" s="70" t="s">
        <v>606</v>
      </c>
      <c r="H32" s="109">
        <v>113224.25</v>
      </c>
      <c r="I32" s="70" t="s">
        <v>605</v>
      </c>
      <c r="J32" s="109">
        <v>53210.13</v>
      </c>
      <c r="K32" s="66" t="s">
        <v>604</v>
      </c>
      <c r="L32" s="110"/>
      <c r="M32" s="70" t="s">
        <v>603</v>
      </c>
      <c r="N32" s="110">
        <v>8.8900000000000007E-2</v>
      </c>
    </row>
    <row r="33" spans="1:14" ht="25.5" x14ac:dyDescent="0.2">
      <c r="A33" s="66" t="s">
        <v>344</v>
      </c>
      <c r="B33" s="107" t="s">
        <v>602</v>
      </c>
      <c r="C33" s="108"/>
      <c r="D33" s="108"/>
      <c r="E33" s="70" t="s">
        <v>601</v>
      </c>
      <c r="F33" s="109"/>
      <c r="G33" s="70" t="s">
        <v>600</v>
      </c>
      <c r="H33" s="109">
        <v>113224.25</v>
      </c>
      <c r="I33" s="70" t="s">
        <v>599</v>
      </c>
      <c r="J33" s="109">
        <v>53210.13</v>
      </c>
      <c r="K33" s="66" t="s">
        <v>598</v>
      </c>
      <c r="L33" s="110"/>
      <c r="M33" s="70" t="s">
        <v>597</v>
      </c>
      <c r="N33" s="110">
        <v>8.8900000000000007E-2</v>
      </c>
    </row>
    <row r="34" spans="1:14" x14ac:dyDescent="0.2">
      <c r="A34" s="48" t="s">
        <v>350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</row>
    <row r="35" spans="1:14" x14ac:dyDescent="0.2">
      <c r="A35" s="48" t="s">
        <v>349</v>
      </c>
    </row>
    <row r="36" spans="1:14" x14ac:dyDescent="0.2">
      <c r="A36" s="48" t="s">
        <v>348</v>
      </c>
    </row>
    <row r="37" spans="1:14" x14ac:dyDescent="0.2">
      <c r="A37" s="48" t="s">
        <v>516</v>
      </c>
    </row>
    <row r="38" spans="1:14" ht="37.5" customHeight="1" x14ac:dyDescent="0.2">
      <c r="B38" s="111" t="s">
        <v>83</v>
      </c>
      <c r="F38" s="111" t="s">
        <v>85</v>
      </c>
      <c r="I38" s="111" t="s">
        <v>84</v>
      </c>
      <c r="K38" s="211" t="s">
        <v>86</v>
      </c>
      <c r="L38" s="211"/>
      <c r="M38" s="211"/>
    </row>
    <row r="39" spans="1:14" ht="33" customHeight="1" x14ac:dyDescent="0.2">
      <c r="B39" s="111" t="s">
        <v>932</v>
      </c>
      <c r="F39" s="112" t="s">
        <v>883</v>
      </c>
      <c r="K39" s="210" t="s">
        <v>340</v>
      </c>
      <c r="L39" s="210"/>
      <c r="M39" s="210"/>
    </row>
    <row r="41" spans="1:14" ht="27.75" customHeight="1" x14ac:dyDescent="0.2"/>
    <row r="42" spans="1:14" ht="15" customHeight="1" x14ac:dyDescent="0.2"/>
    <row r="43" spans="1:14" ht="15" customHeight="1" x14ac:dyDescent="0.2"/>
    <row r="44" spans="1:14" ht="15" customHeight="1" x14ac:dyDescent="0.2"/>
    <row r="46" spans="1:14" x14ac:dyDescent="0.2">
      <c r="C46" s="191"/>
      <c r="D46" s="191"/>
      <c r="E46" s="191"/>
      <c r="F46" s="191"/>
    </row>
    <row r="47" spans="1:14" x14ac:dyDescent="0.2">
      <c r="C47" s="191"/>
      <c r="D47" s="191"/>
      <c r="E47" s="191"/>
      <c r="F47" s="191"/>
    </row>
    <row r="48" spans="1:14" x14ac:dyDescent="0.2">
      <c r="C48" s="191"/>
      <c r="D48" s="191"/>
      <c r="E48" s="191"/>
      <c r="F48" s="191"/>
    </row>
    <row r="49" spans="4:10" x14ac:dyDescent="0.2">
      <c r="D49" s="113"/>
    </row>
    <row r="53" spans="4:10" x14ac:dyDescent="0.2">
      <c r="J53" s="114"/>
    </row>
  </sheetData>
  <mergeCells count="18">
    <mergeCell ref="A13:A14"/>
    <mergeCell ref="B13:D13"/>
    <mergeCell ref="E13:E15"/>
    <mergeCell ref="F13:F14"/>
    <mergeCell ref="G13:G15"/>
    <mergeCell ref="N13:N14"/>
    <mergeCell ref="C15:D15"/>
    <mergeCell ref="K38:M38"/>
    <mergeCell ref="B9:N9"/>
    <mergeCell ref="B10:N10"/>
    <mergeCell ref="H13:H14"/>
    <mergeCell ref="I13:I15"/>
    <mergeCell ref="J13:J14"/>
    <mergeCell ref="K39:M39"/>
    <mergeCell ref="C46:F48"/>
    <mergeCell ref="K13:K15"/>
    <mergeCell ref="L13:L14"/>
    <mergeCell ref="M13:M15"/>
  </mergeCells>
  <printOptions horizontalCentered="1"/>
  <pageMargins left="0.27559055118110237" right="0.39370078740157483" top="7.874015748031496E-2" bottom="0.78740157480314965" header="0" footer="0"/>
  <pageSetup paperSize="9" scale="92" fitToHeight="2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2"/>
  <sheetViews>
    <sheetView view="pageBreakPreview" zoomScaleNormal="100" zoomScaleSheetLayoutView="100" workbookViewId="0">
      <selection activeCell="O18" sqref="O18"/>
    </sheetView>
  </sheetViews>
  <sheetFormatPr defaultColWidth="8" defaultRowHeight="12.75" customHeight="1" x14ac:dyDescent="0.2"/>
  <cols>
    <col min="1" max="1" width="4.140625" style="47" customWidth="1"/>
    <col min="2" max="2" width="20.5703125" style="47" customWidth="1"/>
    <col min="3" max="3" width="10.28515625" style="47" customWidth="1"/>
    <col min="4" max="4" width="6.7109375" style="47" customWidth="1"/>
    <col min="5" max="5" width="14.140625" style="47" customWidth="1"/>
    <col min="6" max="6" width="6" style="47" customWidth="1"/>
    <col min="7" max="7" width="15" style="47" customWidth="1"/>
    <col min="8" max="8" width="6.7109375" style="47" customWidth="1"/>
    <col min="9" max="9" width="14.85546875" style="47" customWidth="1"/>
    <col min="10" max="10" width="10.140625" style="47" customWidth="1"/>
    <col min="11" max="11" width="11.42578125" style="47" hidden="1" customWidth="1"/>
    <col min="12" max="256" width="9.140625" style="47" customWidth="1"/>
    <col min="257" max="16384" width="8" style="99"/>
  </cols>
  <sheetData>
    <row r="1" spans="1:9" x14ac:dyDescent="0.2">
      <c r="A1" s="153" t="s">
        <v>934</v>
      </c>
    </row>
    <row r="2" spans="1:9" x14ac:dyDescent="0.2">
      <c r="A2" s="47" t="str">
        <f>'[1]1'!A2</f>
        <v xml:space="preserve">Registarski broj investicionog fonda: </v>
      </c>
    </row>
    <row r="3" spans="1:9" x14ac:dyDescent="0.2">
      <c r="A3" s="47" t="str">
        <f>'[1]1'!A3</f>
        <v>Naziv društva za upravljanje investicionim fondom: Društvo za upravljanje investicionim fondovima Kristal invest A.D. Banja Luka</v>
      </c>
    </row>
    <row r="4" spans="1:9" x14ac:dyDescent="0.2">
      <c r="A4" s="47" t="str">
        <f>'[1]1'!A4</f>
        <v>Matični broj društva za upravljanje investicionim fondom: 01935615</v>
      </c>
    </row>
    <row r="5" spans="1:9" x14ac:dyDescent="0.2">
      <c r="A5" s="47" t="str">
        <f>'[1]1'!A5</f>
        <v>JIB društva za upravljanje investicionim fondom: 4400819920004</v>
      </c>
    </row>
    <row r="6" spans="1:9" x14ac:dyDescent="0.2">
      <c r="A6" s="47" t="str">
        <f>'[1]1'!A6</f>
        <v>JIB zatvorenog investicionog fonda: JP-M-6</v>
      </c>
    </row>
    <row r="9" spans="1:9" x14ac:dyDescent="0.2">
      <c r="B9" s="191" t="s">
        <v>515</v>
      </c>
      <c r="C9" s="191"/>
      <c r="D9" s="191"/>
      <c r="E9" s="191"/>
      <c r="F9" s="191"/>
      <c r="G9" s="191"/>
      <c r="H9" s="191"/>
      <c r="I9" s="191"/>
    </row>
    <row r="10" spans="1:9" x14ac:dyDescent="0.2">
      <c r="B10" s="191" t="s">
        <v>890</v>
      </c>
      <c r="C10" s="191"/>
      <c r="D10" s="191"/>
      <c r="E10" s="191"/>
      <c r="F10" s="191"/>
      <c r="G10" s="191"/>
      <c r="H10" s="191"/>
      <c r="I10" s="191"/>
    </row>
    <row r="11" spans="1:9" x14ac:dyDescent="0.2">
      <c r="B11" s="105"/>
      <c r="C11" s="105"/>
      <c r="D11" s="105"/>
      <c r="E11" s="105"/>
      <c r="F11" s="105"/>
      <c r="G11" s="105"/>
      <c r="H11" s="105"/>
      <c r="I11" s="105"/>
    </row>
    <row r="12" spans="1:9" x14ac:dyDescent="0.2">
      <c r="A12" s="90" t="s">
        <v>719</v>
      </c>
      <c r="B12" s="47" t="s">
        <v>718</v>
      </c>
    </row>
    <row r="13" spans="1:9" ht="15" customHeight="1" x14ac:dyDescent="0.2">
      <c r="A13" s="212" t="s">
        <v>696</v>
      </c>
      <c r="B13" s="214" t="s">
        <v>513</v>
      </c>
      <c r="C13" s="215"/>
      <c r="D13" s="199" t="s">
        <v>347</v>
      </c>
      <c r="E13" s="199" t="s">
        <v>593</v>
      </c>
      <c r="F13" s="199" t="s">
        <v>347</v>
      </c>
      <c r="G13" s="199" t="s">
        <v>508</v>
      </c>
      <c r="H13" s="199" t="s">
        <v>347</v>
      </c>
      <c r="I13" s="199" t="s">
        <v>506</v>
      </c>
    </row>
    <row r="14" spans="1:9" ht="78.75" customHeight="1" x14ac:dyDescent="0.2">
      <c r="A14" s="213"/>
      <c r="B14" s="66" t="s">
        <v>505</v>
      </c>
      <c r="C14" s="69" t="s">
        <v>503</v>
      </c>
      <c r="D14" s="200"/>
      <c r="E14" s="201"/>
      <c r="F14" s="200"/>
      <c r="G14" s="201"/>
      <c r="H14" s="200"/>
      <c r="I14" s="201"/>
    </row>
    <row r="15" spans="1:9" x14ac:dyDescent="0.2">
      <c r="A15" s="47">
        <v>1</v>
      </c>
      <c r="B15" s="207">
        <v>2</v>
      </c>
      <c r="C15" s="209"/>
      <c r="D15" s="201"/>
      <c r="E15" s="66">
        <v>3</v>
      </c>
      <c r="F15" s="201"/>
      <c r="G15" s="66">
        <v>4</v>
      </c>
      <c r="H15" s="201"/>
      <c r="I15" s="66">
        <v>5</v>
      </c>
    </row>
    <row r="16" spans="1:9" x14ac:dyDescent="0.2">
      <c r="A16" s="66" t="s">
        <v>343</v>
      </c>
      <c r="B16" s="107" t="s">
        <v>717</v>
      </c>
      <c r="C16" s="108"/>
      <c r="D16" s="70" t="s">
        <v>716</v>
      </c>
      <c r="E16" s="100"/>
      <c r="F16" s="70" t="s">
        <v>715</v>
      </c>
      <c r="G16" s="100"/>
      <c r="H16" s="70" t="s">
        <v>714</v>
      </c>
      <c r="I16" s="76"/>
    </row>
    <row r="17" spans="1:11" x14ac:dyDescent="0.2">
      <c r="A17" s="66" t="s">
        <v>342</v>
      </c>
      <c r="B17" s="107" t="s">
        <v>713</v>
      </c>
      <c r="C17" s="108"/>
      <c r="D17" s="70" t="s">
        <v>712</v>
      </c>
      <c r="E17" s="100">
        <v>3271686.83</v>
      </c>
      <c r="F17" s="70" t="s">
        <v>711</v>
      </c>
      <c r="G17" s="100">
        <v>3272179.82</v>
      </c>
      <c r="H17" s="70" t="s">
        <v>710</v>
      </c>
      <c r="I17" s="76">
        <v>5.4656000000000002</v>
      </c>
    </row>
    <row r="18" spans="1:11" ht="38.25" x14ac:dyDescent="0.2">
      <c r="A18" s="66"/>
      <c r="B18" s="107" t="s">
        <v>709</v>
      </c>
      <c r="C18" s="108" t="s">
        <v>708</v>
      </c>
      <c r="D18" s="70"/>
      <c r="E18" s="100">
        <v>3271686.83</v>
      </c>
      <c r="F18" s="70"/>
      <c r="G18" s="100">
        <v>3272179.82</v>
      </c>
      <c r="H18" s="70"/>
      <c r="I18" s="76">
        <v>5.4656000000000002</v>
      </c>
    </row>
    <row r="19" spans="1:11" x14ac:dyDescent="0.2">
      <c r="A19" s="66" t="s">
        <v>341</v>
      </c>
      <c r="B19" s="107" t="s">
        <v>707</v>
      </c>
      <c r="C19" s="108"/>
      <c r="D19" s="70" t="s">
        <v>706</v>
      </c>
      <c r="E19" s="100"/>
      <c r="F19" s="70" t="s">
        <v>705</v>
      </c>
      <c r="G19" s="100"/>
      <c r="H19" s="70" t="s">
        <v>704</v>
      </c>
      <c r="I19" s="76"/>
    </row>
    <row r="20" spans="1:11" x14ac:dyDescent="0.2">
      <c r="A20" s="66" t="s">
        <v>703</v>
      </c>
      <c r="B20" s="107" t="s">
        <v>702</v>
      </c>
      <c r="C20" s="108"/>
      <c r="D20" s="70" t="s">
        <v>701</v>
      </c>
      <c r="E20" s="100">
        <v>3271686.83</v>
      </c>
      <c r="F20" s="70" t="s">
        <v>700</v>
      </c>
      <c r="G20" s="100">
        <v>3272179.82</v>
      </c>
      <c r="H20" s="70" t="s">
        <v>699</v>
      </c>
      <c r="I20" s="76">
        <v>5.4656000000000002</v>
      </c>
    </row>
    <row r="21" spans="1:11" x14ac:dyDescent="0.2">
      <c r="A21" s="95"/>
      <c r="B21" s="64"/>
      <c r="C21" s="64"/>
      <c r="D21" s="80"/>
      <c r="E21" s="115"/>
      <c r="F21" s="80"/>
      <c r="G21" s="115"/>
      <c r="H21" s="80"/>
      <c r="I21" s="115"/>
    </row>
    <row r="22" spans="1:11" ht="37.5" customHeight="1" x14ac:dyDescent="0.2">
      <c r="B22" s="111" t="s">
        <v>83</v>
      </c>
      <c r="C22" s="49"/>
      <c r="D22" s="49"/>
      <c r="E22" s="116" t="s">
        <v>85</v>
      </c>
      <c r="F22" s="49"/>
      <c r="G22" s="49"/>
      <c r="H22" s="116" t="s">
        <v>84</v>
      </c>
      <c r="I22" s="217" t="s">
        <v>86</v>
      </c>
      <c r="J22" s="217"/>
      <c r="K22" s="217"/>
    </row>
    <row r="23" spans="1:11" ht="33" customHeight="1" x14ac:dyDescent="0.2">
      <c r="B23" s="111" t="s">
        <v>932</v>
      </c>
      <c r="E23" s="112" t="s">
        <v>883</v>
      </c>
      <c r="I23" s="210" t="s">
        <v>340</v>
      </c>
      <c r="J23" s="210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191"/>
      <c r="D30" s="191"/>
      <c r="E30" s="191"/>
    </row>
    <row r="31" spans="1:11" x14ac:dyDescent="0.2">
      <c r="C31" s="191"/>
      <c r="D31" s="191"/>
      <c r="E31" s="191"/>
    </row>
    <row r="32" spans="1:11" x14ac:dyDescent="0.2">
      <c r="C32" s="191"/>
      <c r="D32" s="191"/>
      <c r="E32" s="191"/>
    </row>
  </sheetData>
  <mergeCells count="14">
    <mergeCell ref="A13:A14"/>
    <mergeCell ref="B13:C13"/>
    <mergeCell ref="D13:D15"/>
    <mergeCell ref="E13:E14"/>
    <mergeCell ref="F13:F15"/>
    <mergeCell ref="B15:C15"/>
    <mergeCell ref="I22:K22"/>
    <mergeCell ref="I23:J23"/>
    <mergeCell ref="C30:E32"/>
    <mergeCell ref="B9:I9"/>
    <mergeCell ref="B10:I10"/>
    <mergeCell ref="G13:G14"/>
    <mergeCell ref="H13:H15"/>
    <mergeCell ref="I13:I14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15</vt:i4>
      </vt:variant>
    </vt:vector>
  </HeadingPairs>
  <TitlesOfParts>
    <vt:vector size="31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2023-04-06T06:34:06Z</cp:lastPrinted>
  <dcterms:created xsi:type="dcterms:W3CDTF">2022-01-20T07:08:45Z</dcterms:created>
  <dcterms:modified xsi:type="dcterms:W3CDTF">2023-04-06T08:58:06Z</dcterms:modified>
</cp:coreProperties>
</file>